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28800" windowHeight="12435"/>
  </bookViews>
  <sheets>
    <sheet name="Лист1" sheetId="1" r:id="rId1"/>
    <sheet name="XLR_NoRangeSheet" sheetId="2" state="veryHidden" r:id="rId2"/>
  </sheets>
  <definedNames>
    <definedName name="Query1">Лист1!$A$7:$AE$96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Лист1!$A$102:$Q$102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N59" i="1"/>
  <c r="O59" s="1"/>
  <c r="B59"/>
  <c r="N58"/>
  <c r="O58" s="1"/>
  <c r="B58"/>
  <c r="N57"/>
  <c r="O57" s="1"/>
  <c r="B57"/>
  <c r="N56"/>
  <c r="O56" s="1"/>
  <c r="B56"/>
  <c r="N55"/>
  <c r="O55" s="1"/>
  <c r="B55"/>
  <c r="N54"/>
  <c r="O54" s="1"/>
  <c r="B54"/>
  <c r="N53"/>
  <c r="O53" s="1"/>
  <c r="B53"/>
  <c r="N52"/>
  <c r="O52" s="1"/>
  <c r="B52"/>
  <c r="N51"/>
  <c r="O51" s="1"/>
  <c r="B51"/>
  <c r="N50"/>
  <c r="O50" s="1"/>
  <c r="B50"/>
  <c r="N49"/>
  <c r="O49" s="1"/>
  <c r="B49"/>
  <c r="O48"/>
  <c r="N48"/>
  <c r="B48"/>
  <c r="N47"/>
  <c r="O47" s="1"/>
  <c r="B47"/>
  <c r="N46"/>
  <c r="O46" s="1"/>
  <c r="B46"/>
  <c r="N45"/>
  <c r="O45" s="1"/>
  <c r="B45"/>
  <c r="N20"/>
  <c r="O20" s="1"/>
  <c r="B20"/>
  <c r="N74"/>
  <c r="O74" s="1"/>
  <c r="B74"/>
  <c r="N83"/>
  <c r="O83" s="1"/>
  <c r="B83"/>
  <c r="N82"/>
  <c r="O82" s="1"/>
  <c r="B82"/>
  <c r="N81"/>
  <c r="O81" s="1"/>
  <c r="B81"/>
  <c r="N80"/>
  <c r="O80" s="1"/>
  <c r="B80"/>
  <c r="N17"/>
  <c r="O17" s="1"/>
  <c r="B17"/>
  <c r="N8" l="1"/>
  <c r="O8" s="1"/>
  <c r="N9"/>
  <c r="O9" s="1"/>
  <c r="N10"/>
  <c r="O10" s="1"/>
  <c r="N11"/>
  <c r="O11" s="1"/>
  <c r="N12"/>
  <c r="O12" s="1"/>
  <c r="N13"/>
  <c r="O13" s="1"/>
  <c r="N14"/>
  <c r="O14" s="1"/>
  <c r="N15"/>
  <c r="O15" s="1"/>
  <c r="N16"/>
  <c r="O16" s="1"/>
  <c r="N18"/>
  <c r="O18" s="1"/>
  <c r="N19"/>
  <c r="O19" s="1"/>
  <c r="N21"/>
  <c r="O21" s="1"/>
  <c r="N22"/>
  <c r="O22" s="1"/>
  <c r="N23"/>
  <c r="O23" s="1"/>
  <c r="N24"/>
  <c r="O24" s="1"/>
  <c r="N25"/>
  <c r="O25" s="1"/>
  <c r="N26"/>
  <c r="O26" s="1"/>
  <c r="N27"/>
  <c r="O27" s="1"/>
  <c r="N28"/>
  <c r="O28" s="1"/>
  <c r="N29"/>
  <c r="O29" s="1"/>
  <c r="N30"/>
  <c r="O30" s="1"/>
  <c r="N31"/>
  <c r="O31" s="1"/>
  <c r="N32"/>
  <c r="O32" s="1"/>
  <c r="N33"/>
  <c r="O33" s="1"/>
  <c r="N34"/>
  <c r="O34" s="1"/>
  <c r="N35"/>
  <c r="O35" s="1"/>
  <c r="N36"/>
  <c r="O36" s="1"/>
  <c r="N37"/>
  <c r="O37" s="1"/>
  <c r="N38"/>
  <c r="O38" s="1"/>
  <c r="N39"/>
  <c r="O39" s="1"/>
  <c r="N40"/>
  <c r="O40" s="1"/>
  <c r="N41"/>
  <c r="O41" s="1"/>
  <c r="N42"/>
  <c r="O42" s="1"/>
  <c r="N43"/>
  <c r="O43" s="1"/>
  <c r="N44"/>
  <c r="O44" s="1"/>
  <c r="N60"/>
  <c r="O60" s="1"/>
  <c r="N61"/>
  <c r="O61" s="1"/>
  <c r="N62"/>
  <c r="O62" s="1"/>
  <c r="N63"/>
  <c r="O63" s="1"/>
  <c r="N64"/>
  <c r="O64" s="1"/>
  <c r="N65"/>
  <c r="O65" s="1"/>
  <c r="N66"/>
  <c r="O66" s="1"/>
  <c r="N67"/>
  <c r="O67" s="1"/>
  <c r="N68"/>
  <c r="O68" s="1"/>
  <c r="N69"/>
  <c r="O69" s="1"/>
  <c r="N70"/>
  <c r="O70" s="1"/>
  <c r="N71"/>
  <c r="O71" s="1"/>
  <c r="N72"/>
  <c r="O72" s="1"/>
  <c r="N73"/>
  <c r="O73" s="1"/>
  <c r="N75"/>
  <c r="O75" s="1"/>
  <c r="N76"/>
  <c r="O76" s="1"/>
  <c r="N77"/>
  <c r="O77" s="1"/>
  <c r="N78"/>
  <c r="O78" s="1"/>
  <c r="N79"/>
  <c r="O79" s="1"/>
  <c r="N84"/>
  <c r="O84" s="1"/>
  <c r="N85"/>
  <c r="N86"/>
  <c r="O86" s="1"/>
  <c r="N87"/>
  <c r="O87" s="1"/>
  <c r="N88"/>
  <c r="O88" s="1"/>
  <c r="N89"/>
  <c r="O89" s="1"/>
  <c r="N90"/>
  <c r="O90" s="1"/>
  <c r="N91"/>
  <c r="O91" s="1"/>
  <c r="N92"/>
  <c r="O92" s="1"/>
  <c r="N93"/>
  <c r="O93" s="1"/>
  <c r="N94"/>
  <c r="O94" s="1"/>
  <c r="N95"/>
  <c r="O95" s="1"/>
  <c r="N7"/>
  <c r="O7" s="1"/>
  <c r="O85" l="1"/>
  <c r="O96" s="1"/>
  <c r="N96"/>
  <c r="B95"/>
  <c r="B94"/>
  <c r="B93"/>
  <c r="B92"/>
  <c r="B91"/>
  <c r="B90"/>
  <c r="B89"/>
  <c r="B88"/>
  <c r="B87"/>
  <c r="B86"/>
  <c r="B85"/>
  <c r="B84"/>
  <c r="B79"/>
  <c r="B78"/>
  <c r="B77"/>
  <c r="B76"/>
  <c r="B75"/>
  <c r="B73"/>
  <c r="B72"/>
  <c r="B71"/>
  <c r="B70"/>
  <c r="B69"/>
  <c r="B68"/>
  <c r="B67"/>
  <c r="B66"/>
  <c r="B65"/>
  <c r="B64"/>
  <c r="B63"/>
  <c r="B62"/>
  <c r="B61"/>
  <c r="B60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19"/>
  <c r="B18"/>
  <c r="B16"/>
  <c r="B15"/>
  <c r="B14"/>
  <c r="B13"/>
  <c r="B12"/>
  <c r="B11"/>
  <c r="B10"/>
  <c r="B9"/>
  <c r="B8"/>
  <c r="B7"/>
  <c r="B5" i="2"/>
  <c r="D113" i="1"/>
  <c r="D112"/>
  <c r="D111"/>
  <c r="O97" l="1"/>
</calcChain>
</file>

<file path=xl/sharedStrings.xml><?xml version="1.0" encoding="utf-8"?>
<sst xmlns="http://schemas.openxmlformats.org/spreadsheetml/2006/main" count="480" uniqueCount="252">
  <si>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</si>
  <si>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</si>
  <si>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</si>
  <si>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</si>
  <si>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</si>
  <si>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</si>
  <si>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</si>
  <si>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</si>
  <si>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</si>
  <si>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</si>
  <si>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</si>
  <si>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</si>
  <si>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</si>
  <si>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</si>
  <si>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</si>
  <si>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</si>
  <si>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</si>
  <si>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</si>
  <si>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</si>
  <si>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</si>
  <si>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</si>
  <si>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В т.ч. НДС</t>
  </si>
  <si>
    <t>не менее 12 месяцев</t>
  </si>
  <si>
    <t>Гарантийные обязательства</t>
  </si>
  <si>
    <t xml:space="preserve">Срок службы </t>
  </si>
  <si>
    <t>не менее 25 лет</t>
  </si>
  <si>
    <t>Номенклатура</t>
  </si>
  <si>
    <t>Производитель</t>
  </si>
  <si>
    <t>4.2, Developer  (build 122-D7)</t>
  </si>
  <si>
    <t>Query2</t>
  </si>
  <si>
    <t>Республика Башкортостан</t>
  </si>
  <si>
    <t>Поставка  оптических разветвителей и сплиттеров</t>
  </si>
  <si>
    <t>, тел. , эл.почта:</t>
  </si>
  <si>
    <t/>
  </si>
  <si>
    <t>31.12.2015</t>
  </si>
  <si>
    <t>Шушпанникова Елена Викторовна</t>
  </si>
  <si>
    <t>(347)221-57-56</t>
  </si>
  <si>
    <t>Отдел капитального строительства (ОКС)</t>
  </si>
  <si>
    <t>Приложение 1.4</t>
  </si>
  <si>
    <t>39069</t>
  </si>
  <si>
    <t>Длина волны 1550+-40нМ; Температурный диапазон от-40 до + 60; Внутренние потери менее 0,6дБ; Погрешность деления мене 0,6дБ; Отражение менее -50 дБ. Уровень мощности сигнала 100мВт.Волокно G657A</t>
  </si>
  <si>
    <t>шт</t>
  </si>
  <si>
    <t xml:space="preserve">  кол-во: 20; г. Уфа, ул. Каспийская, д.14; Мухаметшина З.Р. 89018173671</t>
  </si>
  <si>
    <t>39067</t>
  </si>
  <si>
    <t>Длина волны 1550+-40нМ; Температурный диапазон от-40 до + 60; Внутренние потери менее 0,6дБ; Погрешность деления мене 0,6дБ; Отражение менее -50 дБ. Уровень мощности сигнала 100мВт..Волокно G657A</t>
  </si>
  <si>
    <t>39066</t>
  </si>
  <si>
    <t>39065</t>
  </si>
  <si>
    <t>39064</t>
  </si>
  <si>
    <t>39062</t>
  </si>
  <si>
    <t>39061</t>
  </si>
  <si>
    <t>39291</t>
  </si>
  <si>
    <t xml:space="preserve">  кол-во: 30; г. Туймазы, ул. Гафурова, д.60; Николаичев А.П. 89018173670</t>
  </si>
  <si>
    <t>39297</t>
  </si>
  <si>
    <t>39295</t>
  </si>
  <si>
    <t>39298</t>
  </si>
  <si>
    <t>Длина волны 1550+-40нМ; Температурный диапазон от-40 до + 60; Внутренние потери менее 0,6дБ; Погрешность деления мене 0,6дБ; Отражение менее -50 дБ. Уровень мощности сигнала 100мВт.</t>
  </si>
  <si>
    <t>37903</t>
  </si>
  <si>
    <t>РАЗВЕТВИТЕЛЬ РО-1*8(РАВН) 0,9 9SC/APC 1,5</t>
  </si>
  <si>
    <t>37794</t>
  </si>
  <si>
    <t xml:space="preserve">  кол-во: 56; г. Уфа, ул. Каспийская, д.14; Мухаметшина З.Р. 89018173671</t>
  </si>
  <si>
    <t>37827</t>
  </si>
  <si>
    <t>делитель оптического сигнала оконцованный</t>
  </si>
  <si>
    <t xml:space="preserve">  кол-во: 10; г. Уфа, ул. Каспийская, д.14; Мухаметшина З.Р. 89018173671</t>
  </si>
  <si>
    <t>37797</t>
  </si>
  <si>
    <t xml:space="preserve">  кол-во: 31; г. Белорецк, ул.Ленина, д.41; Кузнецов Д.Н. 89051808865;  кол-во: 28; г.Бирск, ул. Бурновская, д.10; Выдрин Ю.А. 89173483781;  кол-во: 15; г. Туймазы, ул. Гафурова, д.60; Николаичев А.П. 89018173670</t>
  </si>
  <si>
    <t>37957</t>
  </si>
  <si>
    <t xml:space="preserve">  кол-во: 14; г.Бирск, ул. Бурновская, д.10; Выдрин Ю.А. 89173483781</t>
  </si>
  <si>
    <t>37828</t>
  </si>
  <si>
    <t>37830</t>
  </si>
  <si>
    <t>37959</t>
  </si>
  <si>
    <t>37829</t>
  </si>
  <si>
    <t>37831</t>
  </si>
  <si>
    <t>37961</t>
  </si>
  <si>
    <t>37832</t>
  </si>
  <si>
    <t>37963</t>
  </si>
  <si>
    <t>37964</t>
  </si>
  <si>
    <t>39832</t>
  </si>
  <si>
    <t>РАЗВЕТВИТЕЛЬ РО-1*16(РАВН)3,0-1,55-1,0М-SC/APC</t>
  </si>
  <si>
    <t>делитель оптического сигнала</t>
  </si>
  <si>
    <t xml:space="preserve">  кол-во: 16; г. Туймазы, ул. Гафурова, д.60; Николаичев А.П. 89018173670;  кол-во: 6; г. Уфа, ул. Каспийская, д.14; Мухаметшина З.Р. 89018173671</t>
  </si>
  <si>
    <t>39813</t>
  </si>
  <si>
    <t>РАЗВЕТВИТЕЛЬ РО-1*4(РАВН) 3,0 1,0 М</t>
  </si>
  <si>
    <t xml:space="preserve">  кол-во: 360; г. Стерлитамак, ул. Коммунистическая, д.30; Секварова С.В. 89656487022;  кол-во: 50; г. Туймазы, ул. Гафурова, д.60; Николаичев А.П. 89018173670</t>
  </si>
  <si>
    <t>39811</t>
  </si>
  <si>
    <t>РАЗВЕТВИТЕЛЬ РО-1*4-PLC-SM/0,9 5SC/APC 1,5М</t>
  </si>
  <si>
    <t>42151</t>
  </si>
  <si>
    <t>42152</t>
  </si>
  <si>
    <t>СПЛИТТЕР ОПТИЧЕСКИЙ FC/APC-FC/APC-SC/APC 95/5, 3.0 ММ, 1550NM, СПЛАВНЫЕ, 1 М.</t>
  </si>
  <si>
    <t xml:space="preserve">  кол-во: 35; г. Уфа, ул. Каспийская, д.14; Мухаметшина З.Р. 89018173671</t>
  </si>
  <si>
    <t>42153</t>
  </si>
  <si>
    <t>СПЛИТТЕР ОПТИЧЕСКИЙ FC/APC-FC/APC-SC/APC 90/10, 3.0 ММ, 1550NM, СПЛАВНЫЕ, 1 М.</t>
  </si>
  <si>
    <t>42154</t>
  </si>
  <si>
    <t>СПЛИТТЕР ОПТИЧЕСКИЙ FC/APC-FC/APC-SC/APC 85/15, 3.0 ММ, 1550NM, СПЛАВНЫЕ, 1 М.</t>
  </si>
  <si>
    <t>42155</t>
  </si>
  <si>
    <t>СПЛИТТЕР ОПТИЧЕСКИЙ FC/APC-FC/APC-SC/APC 80/20, 3.0 ММ, 1550NM, СПЛАВНЫЕ, 1 М.</t>
  </si>
  <si>
    <t xml:space="preserve">  кол-во: 17; г. Уфа, ул. Каспийская, д.14; Мухаметшина З.Р. 89018173671</t>
  </si>
  <si>
    <t>42156</t>
  </si>
  <si>
    <t>СПЛИТТЕР ОПТИЧЕСКИЙ FC/APC-FC/APC-SC/APC 75/25, 3.0 ММ, 1550NM, СПЛАВНЫЕ, 1 М.</t>
  </si>
  <si>
    <t xml:space="preserve">  кол-во: 36; г. Уфа, ул. Каспийская, д.14; Мухаметшина З.Р. 89018173671</t>
  </si>
  <si>
    <t>42157</t>
  </si>
  <si>
    <t>СПЛИТТЕР ОПТИЧЕСКИЙ FC/APC-FC/APC-SC/APC 70/30, 3.0 ММ, 1550NM, СПЛАВНЫЕ, 1 М.</t>
  </si>
  <si>
    <t>42158</t>
  </si>
  <si>
    <t>СПЛИТТЕР ОПТИЧЕСКИЙ FC/APC-FC/APC-FC/APC 50/50, 3.0 ММ, 1550NM, СПЛАВНЫЕ, 1 М.</t>
  </si>
  <si>
    <t>42159</t>
  </si>
  <si>
    <t>СПЛИТТЕР ОПТИЧЕСКИЙ FC/APC-FC/APC-FC/APC 65/35, 3.0 ММ, 1550NM, СПЛАВНЫЕ, 1 М.</t>
  </si>
  <si>
    <t>42160</t>
  </si>
  <si>
    <t>СПЛИТТЕР ОПТИЧЕСКИЙ FC/APC-FC/APC-FC/APC 70/30, 3.0 ММ, 1550NM, СПЛАВНЫЕ, 1 М.</t>
  </si>
  <si>
    <t>42171</t>
  </si>
  <si>
    <t>СПЛИТТЕР ОПТИЧЕСКИЙ FC/APC-FC/APC-FC/APC  95/5, 3.0 ММ, 1550NM, СПЛАВНЫЕ, 1 М.</t>
  </si>
  <si>
    <t>42172</t>
  </si>
  <si>
    <t>СПЛИТТЕР ОПТИЧЕСКИЙ FC/APC-FC/APC-FC/APC 90/10, 3.0 ММ, 1550NM, СПЛАВНЫЕ, 1 М.</t>
  </si>
  <si>
    <t>42173</t>
  </si>
  <si>
    <t>СПЛИТТЕР ОПТИЧЕСКИЙ FC/UPC-FC/UPC-FC/UPC 95/5, 3.0 ММ, 1550NM, СПЛАВНЫЕ, 1 М.</t>
  </si>
  <si>
    <t>42174</t>
  </si>
  <si>
    <t>СПЛИТТЕР ОПТИЧЕСКИЙ FC/UPC-FC/UPC-FC/UPC-FC/UPC-FC/UPC 25*4, 3.0 ММ, 1550NM, ПЛАНАРНЫЕ, 1 М.</t>
  </si>
  <si>
    <t>42175</t>
  </si>
  <si>
    <t>СПЛИТТЕР ОПТИЧЕСКИЙ FC/APC-FC/APC-FC/APC 85/15, 3.0 ММ, 1550NM, СПЛАВНЫЕ, 1 М.</t>
  </si>
  <si>
    <t>42176</t>
  </si>
  <si>
    <t>СПЛИТТЕР ОПТИЧЕСКИЙ FC/APC-FC/APC-FC/APC 80/20, 3.0 ММ, 1550NM, СПЛАВНЫЕ, 1 М.</t>
  </si>
  <si>
    <t>42177</t>
  </si>
  <si>
    <t>СПЛИТТЕР ОПТИЧЕСКИЙ FC/APC-FC/APC-FC/APC 75/25, 3.0 ММ, 1550NM, СПЛАВНЫЕ, 1 М.</t>
  </si>
  <si>
    <t>42178</t>
  </si>
  <si>
    <t>СПЛИТТЕР ОПТИЧЕСКИЙ FC/APC-FC/APC-FC/APC-FC/APC 33*3, 3.0 ММ, 1550NM, СПЛАВНЫЕ, 1 М.</t>
  </si>
  <si>
    <t>42179</t>
  </si>
  <si>
    <t>СПЛИТТЕР ОПТИЧЕСКИЙ FC/APC-FC/APC-FC/APC-FC/APC-FC/APC 25*4, 3.0 ММ, 1550NM, СПЛАВНЫЕ, 1 М.</t>
  </si>
  <si>
    <t xml:space="preserve">  кол-во: 18; г. Уфа, ул. Каспийская, д.14; Мухаметшина З.Р. 89018173671</t>
  </si>
  <si>
    <t>42180</t>
  </si>
  <si>
    <t>42376</t>
  </si>
  <si>
    <t xml:space="preserve">  кол-во: 48; г. Белорецк, ул.Ленина, д.41; Кузнецов Д.Н. 89051808865;  кол-во: 7; г.Бирск, ул. Бурновская, д.10; Выдрин Ю.А. 89173483781;  кол-во: 15; г. Туймазы, ул. Гафурова, д.60; Николаичев А.П. 89018173670</t>
  </si>
  <si>
    <t>42377</t>
  </si>
  <si>
    <t xml:space="preserve">  кол-во: 35; г. Белорецк, ул.Ленина, д.41; Кузнецов Д.Н. 89051808865;  кол-во: 8; г.Бирск, ул. Бурновская, д.10; Выдрин Ю.А. 89173483781;  кол-во: 15; г. Туймазы, ул. Гафурова, д.60; Николаичев А.П. 89018173670</t>
  </si>
  <si>
    <t>42378</t>
  </si>
  <si>
    <t xml:space="preserve">  кол-во: 29; г. Белорецк, ул.Ленина, д.41; Кузнецов Д.Н. 89051808865;  кол-во: 4; г.Бирск, ул. Бурновская, д.10; Выдрин Ю.А. 89173483781;  кол-во: 15; г. Туймазы, ул. Гафурова, д.60; Николаичев А.П. 89018173670</t>
  </si>
  <si>
    <t>42379</t>
  </si>
  <si>
    <t xml:space="preserve">  кол-во: 24; г. Белорецк, ул.Ленина, д.41; Кузнецов Д.Н. 89051808865;  кол-во: 4; г.Бирск, ул. Бурновская, д.10; Выдрин Ю.А. 89173483781;  кол-во: 15; г. Туймазы, ул. Гафурова, д.60; Николаичев А.П. 89018173670</t>
  </si>
  <si>
    <t>42380</t>
  </si>
  <si>
    <t xml:space="preserve">  кол-во: 19; г. Белорецк, ул.Ленина, д.41; Кузнецов Д.Н. 89051808865;  кол-во: 9; г.Бирск, ул. Бурновская, д.10; Выдрин Ю.А. 89173483781</t>
  </si>
  <si>
    <t>42381</t>
  </si>
  <si>
    <t xml:space="preserve">  кол-во: 2; г. Белорецк, ул.Ленина, д.41; Кузнецов Д.Н. 89051808865</t>
  </si>
  <si>
    <t>42382</t>
  </si>
  <si>
    <t>42384</t>
  </si>
  <si>
    <t xml:space="preserve">  кол-во: 80; г. Туймазы, ул. Гафурова, д.60; Николаичев А.П. 89018173670</t>
  </si>
  <si>
    <t>43244</t>
  </si>
  <si>
    <t>СПЛИТТЕР ОПТИЧЕСКИЙ FC/APC-FC/APC-FC/APC 97/3, 3.0 ММ, 1550NM, СПЛАВНЫЕ, 1 М.</t>
  </si>
  <si>
    <t>43245</t>
  </si>
  <si>
    <t>СПЛИТТЕР ОПТИЧ. 1*2,97/03 ОКОНЦ. FC/UPC-FC/UPC-SC/APC,1550НМ</t>
  </si>
  <si>
    <t>43388</t>
  </si>
  <si>
    <t>Предназначены для распределения оптического сигнала в системах кабельного телевидения (CATV) и строительства
пассивных оптических сетей (PON). Деление 1/2,97/3%, вход FC/APC, выход1 FC/APC, выход2 SC/APC</t>
  </si>
  <si>
    <t xml:space="preserve">  кол-во: 29; г. Уфа, ул. Каспийская, д.14; Мухаметшина З.Р. 89018173671</t>
  </si>
  <si>
    <t>43389</t>
  </si>
  <si>
    <t>Предназначены для распределения оптического сигнала в системах кабельного телевидения (CATV) и строительства
пассивных оптических сетей (PON). Деление 1/2,95/5%, вход FC/APC, выход1 FC/APC, выход2 SC/APC</t>
  </si>
  <si>
    <t xml:space="preserve">  кол-во: 14; г. Уфа, ул. Каспийская, д.14; Мухаметшина З.Р. 89018173671</t>
  </si>
  <si>
    <t>43390</t>
  </si>
  <si>
    <t>Предназначены для распределения оптического сигнала в системах кабельного телевидения (CATV) и строительства
пассивных оптических сетей (PON). Деление 1/2,90/10%, вход FC/APC, выход1 FC/APC, выход2 SC/APC</t>
  </si>
  <si>
    <t xml:space="preserve">  кол-во: 12; г. Уфа, ул. Каспийская, д.14; Мухаметшина З.Р. 89018173671</t>
  </si>
  <si>
    <t>43391</t>
  </si>
  <si>
    <t>Предназначены для распределения оптического сигнала в системах кабельного телевидения (CATV) и строительства
пассивных оптических сетей (PON). Деление 1/2,85/15%, вход FC/APC, выход1 FC/APC, выход2 SC/APC</t>
  </si>
  <si>
    <t xml:space="preserve">  кол-во: 3; г. Уфа, ул. Каспийская, д.14; Мухаметшина З.Р. 89018173671</t>
  </si>
  <si>
    <t>43392</t>
  </si>
  <si>
    <t>Предназначены для распределения оптического сигнала в системах кабельного телевидения (CATV) и строительства
пассивных оптических сетей (PON). Деление 1/2,80/20%, вход FC/APC, выход1 FC/APC, выход2 SC/APC</t>
  </si>
  <si>
    <t>43394</t>
  </si>
  <si>
    <t>Предназначены для распределения оптического сигнала в системах кабельного телевидения (CATV) и строительства
пассивных оптических сетей (PON). Деление 1/2,70/30%, вход FC/APC, выход1 FC/APC, выход2 SC/APC</t>
  </si>
  <si>
    <t>43395</t>
  </si>
  <si>
    <t>Предназначены для распределения оптического сигнала в системах кабельного телевидения (CATV) и строительства
пассивных оптических сетей (PON). Деление 1/2,65/35%, вход FC/APC, выход1 FC/APC, выход2 SC/APC</t>
  </si>
  <si>
    <t xml:space="preserve">  кол-во: 8; г. Уфа, ул. Каспийская, д.14; Мухаметшина З.Р. 89018173671</t>
  </si>
  <si>
    <t xml:space="preserve">  кол-во: 53; г.Бирск, ул. Бурновская, д.10; Выдрин Ю.А. 89173483781;  кол-во: 10; г. Сибай, ул. Индустриальное шоссе, д.2; Устьянцева Л.А. 89279417186;  кол-во: 119; г. Стерлитамак, ул. Коммунистическая, д.30; Секварова С.В. 89656487022;  кол-во: 30; г.  Туймазы, ул. Гафурова, д.60; Николаичев А.П. 89018173670;  кол-во: 214; г. Уфа, ул. Каспийская, д.14; Мухаметшина З.Р. 89018173671</t>
  </si>
  <si>
    <t xml:space="preserve">  кол-во: 373; г.Бирск, ул. Бурновская, д.10; Выдрин Ю.А. 89173483781;  кол-во: 15; г. Сибай, ул. Индустриальное шоссе, д.2; Устьянцева Л.А. 89279417186;  кол-во: 126; г. Стерлитамак, ул. Коммунистическая, д.30; Секварова С.В. 89656487022;  кол-во: 1693;  г. Уфа, ул. Каспийская, д.14; Мухаметшина З.Р. 89018173671</t>
  </si>
  <si>
    <t>Насретдинов Р.М. тел.:(347)221-57-12, r.nasretdinov@bashtel.ru; Гулиев Т.А. тел. (347)221-57-40, t.guliev@bashtel.ru</t>
  </si>
  <si>
    <t>Исмагилов Р.А., тел. (347)221-56-53, эл.почта: r.ismagilov2@bashtel.ru</t>
  </si>
  <si>
    <t>Гарантийные обязательства - 12 месяцев</t>
  </si>
  <si>
    <t>РАЗВЕТВИТЕЛЬ ОПТИЧЕСКИЙ НЕОКОНЦОВАННЫЙ 1*2 90/10,3,0ММ</t>
  </si>
  <si>
    <t xml:space="preserve">  кол-во: 1 г. Сибай, ул. Индустриальное шоссе, д.2; Устьянцева Л.А. 89279417186;  кол-во: 49 г. Туймазы, ул. Гафурова, д.60; Николаичев А.П. 89018173670</t>
  </si>
  <si>
    <t>50</t>
  </si>
  <si>
    <t xml:space="preserve">  кол-во: 1; г. Белорецк, ул.Ленина, д.41; Кузнецов Д.Н. 89051808865; </t>
  </si>
  <si>
    <t xml:space="preserve">РАЗВЕТВИТЕЛЬ ОПТИЧЕСКИЙ ВХ.(FC/UPC)-ВЫХ.1(FC/UPC)-ВЫХ.2(SC/APC)-50/50, сплавной </t>
  </si>
  <si>
    <t xml:space="preserve">РАЗВЕТВИТЕЛЬ ОПТИЧЕСКИЙ ВХ.(FC/UPC)-ВЫХ.1(FC/UPC)-ВЫХ.2(SC/APC)-70/30, сплавной </t>
  </si>
  <si>
    <t xml:space="preserve">РАЗВЕТВИТЕЛЬ ОПТИЧЕСКИЙ ВХ.(FC/UPC)-ВЫХ.1(FC/UPC)-ВЫХ.2(SC/APC)-75/25, сплавной </t>
  </si>
  <si>
    <t xml:space="preserve">РАЗВЕТВИТЕЛЬ ОПТИЧЕСКИЙ ВХ.(FC/UPC)-ВЫХ.1(FC/UPC)-ВЫХ.2(SC/APC)-80/20, сплавной </t>
  </si>
  <si>
    <t xml:space="preserve">РАЗВЕТВИТЕЛЬ ОПТИЧЕСКИЙ ВХ.(FC/UPC)-ВЫХ.1(FC/UPC)-ВЫХ.2(SC/APC)-85/15, сплавной </t>
  </si>
  <si>
    <t xml:space="preserve">РАЗВЕТВИТЕЛЬ ОПТИЧЕСКИЙ ВХ.(FC/UPC)-ВЫХ.1(FC/UPC)-ВЫХ.2(SC/APC)-90/1, сплавной </t>
  </si>
  <si>
    <t xml:space="preserve">РАЗВЕТВИТЕЛЬ ОПТИЧЕСКИЙ ВХ.(FC/UPC)-ВЫХ.1(FC/UPC)-ВЫХ.2(SC/APC)-95/5, сплавной </t>
  </si>
  <si>
    <t xml:space="preserve">РАЗВЕТВИТЕЛЬ ОПТИЧЕСКИЙ, НЕОКОНЦОВАННЫЙ 1*2 70/30,3,0ММ, сплавной </t>
  </si>
  <si>
    <t xml:space="preserve">РАЗВЕТВИТЕЛЬ ОПТИЧЕСКИЙ, НЕОКОНЦОВАННЫЙ 1*2 80/20,3,0ММ, сплавной </t>
  </si>
  <si>
    <t xml:space="preserve">РАЗВЕТВИТЕЛЬ ОПТИЧЕСКИЙ 1*3  33/33/33, SC/APC-SC/APC-SC/APC, 3,0мм, сплавной </t>
  </si>
  <si>
    <t xml:space="preserve">РАЗВЕТВИТЕЛЬ ОПТИЧЕСКИЙ, НЕОКОНЦОВАННЫЙ 1*3 33/33/33,3,0, сплавной </t>
  </si>
  <si>
    <t xml:space="preserve">СПЛИТТЕР ОПТИЧ. 1*2,50/50 ОКОНЦ. FC/APC-FC/APC-SC/APC,1550НМ, сплавной </t>
  </si>
  <si>
    <t xml:space="preserve">СПЛИТТЕР ОПТИЧ. 1*2,50/50 ОКОНЦ. FC/UPC-FC/UPC-FC/UPC,1550НМ, сплавной </t>
  </si>
  <si>
    <t xml:space="preserve">СПЛИТТЕР ОПТИЧ. 1*2,50/50 ОКОНЦ. SC/APC-SC/APC,1310/1550НМ, сплавной </t>
  </si>
  <si>
    <t xml:space="preserve">СПЛИТТЕР ОПТИЧ. 1*2,50/50 ОКОНЦ. SC/UPC-SC/UPC-SC/APC1310/1550НМ, сплавной </t>
  </si>
  <si>
    <t xml:space="preserve">СПЛИТТЕР ОПТИЧ. 1*2,65/35 ОКОНЦ. FC/UPC-FC/UPC-FC/UPC,1550НМ, сплавной </t>
  </si>
  <si>
    <t xml:space="preserve">СПЛИТТЕР ОПТИЧ. 1*2,70/30 ОКОНЦ. FC/UPC-FC/UPC-FC/UPC,1550НМ, сплавной </t>
  </si>
  <si>
    <t xml:space="preserve">СПЛИТТЕР ОПТИЧ. 1*2,70/30 ОКОНЦ. SC/UPC-SC/UPC-SC/APC,1550НМ, сплавной </t>
  </si>
  <si>
    <t xml:space="preserve">СПЛИТТЕР ОПТИЧ. 1*2,75/25 ОКОНЦ. FC/UPC-FC/UPC-FC/UPC,1550НМ, сплавной </t>
  </si>
  <si>
    <t xml:space="preserve">СПЛИТТЕР ОПТИЧ. 1*2,80/20 ОКОНЦ. FC/UPC-FC/UPC-FC/UPC,1550НМ, сплавной </t>
  </si>
  <si>
    <t xml:space="preserve">СПЛИТТЕР ОПТИЧ. 1*2,80/20 ОКОНЦ. SC/UPC-SC/UPC-SC/APC,1550НМ, сплавной </t>
  </si>
  <si>
    <t xml:space="preserve">СПЛИТТЕР ОПТИЧ. 1*2,90/10 ОКОНЦ. FC/UPC-FC/UPC-FC/UPC,1550НМ, сплавной </t>
  </si>
  <si>
    <t xml:space="preserve">СПЛИТТЕР ОПТИЧ. 1*2,90/10 ОКОНЦ. SC/UPC-SC/UPC-SC/APC,1550НМ, сплавной </t>
  </si>
  <si>
    <t xml:space="preserve">СПЛИТТЕР ОПТИЧ. 1*2,95/05 ОКОНЦ. SC/UPC-SC/UPC-SC/APC,1550НМ, сплавной </t>
  </si>
  <si>
    <t xml:space="preserve">СПЛИТТЕР ОПТИЧЕСКИЙ FC/UPC-FC/UPC-FC/UPC 85/15, 3.0 ММ, 1550NM, СПЛАВНЫЕ, 1 М., сплавной </t>
  </si>
  <si>
    <t xml:space="preserve">СПЛИТТЕР ОПТИЧЕСКИЙ FC/UPC-FC/UPC-FC/UPC-FC/UPC 33*3, 3.0 ММ, 1550NM,  1 М, сплавной </t>
  </si>
  <si>
    <t xml:space="preserve">СПЛИТТЕР ОПТИЧЕСКИЙ, ОКОНЦОВАННЫЙ, SC/APC-SC/APC-SC/APC 5/95, сплавной </t>
  </si>
  <si>
    <t xml:space="preserve">СПЛИТТЕР ОПТИЧЕСКИЙ, ОКОНЦОВАННЫЙ, SC/APC-SC/APC-SC/APC 10/90, сплавной </t>
  </si>
  <si>
    <t xml:space="preserve">СПЛИТТЕР ОПТИЧЕСКИЙ, ОКОНЦОВАННЫЙ, SC/APC-SC/APC-SC/APC 20/80, сплавной </t>
  </si>
  <si>
    <t xml:space="preserve">СПЛИТТЕР ОПТИЧЕСКИЙ, ОКОНЦОВАННЫЙ, SC/APC-SC/APC-SC/APC 30/70, сплавной </t>
  </si>
  <si>
    <t xml:space="preserve">СПЛИТТЕР ОПТИЧЕСКИЙ, ОКОНЦОВАННЫЙ, SC/APC-SC/APC-SC/APC 3/97, сплавной </t>
  </si>
  <si>
    <t xml:space="preserve">СПЛИТТЕР ОПТИЧЕСКИЙ, НЕОКОНЦОВАННЫЙ, 1Х2  40/60, сплавной </t>
  </si>
  <si>
    <t xml:space="preserve">СПЛИТТЕР ОПТИЧЕСКИЙ, НЕОКОНЦОВАННЫЙ, 1Х2  50/50, сплавной </t>
  </si>
  <si>
    <t xml:space="preserve">СПЛИТТЕР ОПТИЧЕСКИЙ, НЕОКОНЦОВАННЫЙ,   1Х2,  5/95, сплавной </t>
  </si>
  <si>
    <t xml:space="preserve">РАЗВЕТВИТЕЛЬ ОПТИЧЕСКИЙ ВХ.(FC/APC)-ВЫХ.1(FC/APC)-ВЫХ.2(SC/APC)-97/3, сплавной </t>
  </si>
  <si>
    <t xml:space="preserve">РАЗВЕТВИТЕЛЬ ОПТИЧЕСКИЙ ВХ.(FC/APC)-ВЫХ.1(FC/APC)-ВЫХ.2(SC/APC)-95/5, сплавной </t>
  </si>
  <si>
    <t xml:space="preserve">РАЗВЕТВИТЕЛЬ ОПТИЧЕСКИЙ ВХ.(FC/APC)-ВЫХ.1(FC/APC)-ВЫХ.2(SC/APC)-90/10, сплавной </t>
  </si>
  <si>
    <t xml:space="preserve">РАЗВЕТВИТЕЛЬ ОПТИЧЕСКИЙ ВХ.(FC/APC)-ВЫХ.1(FC/APC)-ВЫХ.2(SC/APC)-85/15, сплавной </t>
  </si>
  <si>
    <t xml:space="preserve">РАЗВЕТВИТЕЛЬ ОПТИЧЕСКИЙ ВХ.(FC/APC)-ВЫХ.1(FC/APC)-ВЫХ.2(SC/APC)-80/20, сплавной </t>
  </si>
  <si>
    <t xml:space="preserve">РАЗВЕТВИТЕЛЬ ОПТИЧЕСКИЙ ВХ.(FC/APC)-ВЫХ.1(FC/APC)-ВЫХ.2(SC/APC)-70/30, сплавной </t>
  </si>
  <si>
    <t xml:space="preserve">РАЗВЕТВИТЕЛЬ ОПТИЧЕСКИЙ ВХ.(FC/APC)-ВЫХ.1(FC/APC)-ВЫХ.2(SC/APC)-65/35, сплавной </t>
  </si>
  <si>
    <t xml:space="preserve">СПЛИТТЕР ОПТИЧЕСКИЙ, НЕОКОНЦОВАННЫЙ, 1Х2  20/80, сплавной </t>
  </si>
  <si>
    <t xml:space="preserve">  кол-во: 19; г. Туймазы, ул. Гафурова, д.60; Николаичев А.П. 89018173670</t>
  </si>
  <si>
    <t xml:space="preserve">СПЛИТТЕР ОПТИЧЕСКИЙ, НЕОКОНЦОВАННЫЙ, 1Х2  10/90, сплавной </t>
  </si>
  <si>
    <t xml:space="preserve">  кол-во: 20; г. Туймазы, ул. Гафурова, д.60; Николаичев А.П. 89018173670</t>
  </si>
  <si>
    <t xml:space="preserve">СПЛИТТЕР ОПТИЧЕСКИЙ, НЕОКОНЦОВАННЫЙ, 1Х2  15/85, сплавной </t>
  </si>
  <si>
    <t xml:space="preserve">  кол-во: 4; г. Белорецк, ул.Ленина, д.41; Кузнецов Д.Н. 89051808865;  кол-во: 1; г.Бирск, ул. Бурновская, д.10; Выдрин Ю.А. 89173483781; кол-во: 1; г. Туймазы, ул. Гафурова, д.60; Николаичев А.П. 89018173670</t>
  </si>
  <si>
    <t xml:space="preserve">СПЛИТТЕР ОПТИЧЕСКИЙ, НЕОКОНЦОВАННЫЙ, 1Х2  30/70, сплавной </t>
  </si>
  <si>
    <t xml:space="preserve"> кол-во: 18; г. Туймазы, ул. Гафурова, д.60; Николаичев А.П. 89018173670</t>
  </si>
  <si>
    <t xml:space="preserve">СПЛИТТЕР ОПТИЧЕСКИЙ, ОКОНЦОВАННЫЙ, SC/APC-SC/APC-SC/APC 40/60, сплавной </t>
  </si>
  <si>
    <t xml:space="preserve">  кол-во: 1; г. Белорецк, ул.Ленина, д.41; Кузнецов Д.Н. 89051808865</t>
  </si>
  <si>
    <t xml:space="preserve">СПЛИТТЕР ОПТИЧ. 1*2,40/60 ОКОНЦ. FC/APC-FC/APC-SC/APC,1550НМ, сплавной </t>
  </si>
  <si>
    <t xml:space="preserve">  кол-во: 5; г. Уфа, ул. Каспийская, д.14; Мухаметшина З.Р. 89018173671</t>
  </si>
  <si>
    <t>СПЛИТТЕР ОПТИЧЕСКИЙ 1*3 FC/APC-FC/APC-FC/APC-SC/APC, 3/87/10, 3.0 ММ, 1550NM, СПЛАВНЫЕ, 1 М.</t>
  </si>
  <si>
    <t xml:space="preserve">  кол-во: 2; г. Уфа, ул. Каспийская, д.14; Мухаметшина З.Р. 89018173671</t>
  </si>
  <si>
    <t>СПЛИТТЕР ОПТИЧЕСКИЙ 1*3 FC/APC-FC/APC-FC/APC-SC/APC, 5/5/90, 3.0 ММ, 1550NM, СПЛАВНЫЕ, 1 М.</t>
  </si>
  <si>
    <t>СПЛИТТЕР ОПТИЧЕСКИЙ 1*3 FC/APC-FC/APC-FC/APC-SC/APC, 5/85/10, 3.0 ММ, 1550NM, СПЛАВНЫЕ, 1 М.</t>
  </si>
  <si>
    <t xml:space="preserve">  кол-во: 1; г. Уфа, ул. Каспийская, д.14; Мухаметшина З.Р. 89018173671</t>
  </si>
  <si>
    <t>СПЛИТТЕР ОПТИЧЕСКИЙ 1*3 FC/APC-FC/APC-FC/APC-SC/APC, 3/3/94, 3.0 ММ, 1550NM, СПЛАВНЫЕ, 1 М.</t>
  </si>
  <si>
    <t>СПЛИТТЕР ОПТИЧЕСКИЙ 1*3 FC/APC-FC/APC-FC/APC-SC/APC, 3/7/90, 3.0 ММ, 1550NM, СПЛАВНЫЕ, 1 М.</t>
  </si>
  <si>
    <t>СПЛИТТЕР ОПТИЧЕСКИЙ 1*3 FC/APC-FC/APC-FC/APC-SC/APC, 5/45/50, 3.0 ММ, 1550NM, СПЛАВНЫЕ, 1 М.</t>
  </si>
  <si>
    <t xml:space="preserve">  кол-во: 7; г. Уфа, ул. Каспийская, д.14; Мухаметшина З.Р. 89018173671</t>
  </si>
  <si>
    <t>СПЛИТТЕР ОПТИЧЕСКИЙ 1*3 FC/APC-FC/APC-FC/APC-SC/APC, 10/10/80, 3.0 ММ, 1550NM, СПЛАВНЫЕ, 1 М.</t>
  </si>
  <si>
    <t>СПЛИТТЕР ОПТИЧЕСКИЙ 1*3 FC/APC-FC/APC-FC/APC-SC/APC, 5/15/80, 3.0 ММ, 1550NM, СПЛАВНЫЕ, 1 М.</t>
  </si>
  <si>
    <t>СПЛИТТЕР ОПТИЧЕСКИЙ 1*3 FC/APC-FC/APC-FC/APC-SC/APC, 10/20/70, 3.0 ММ, 1550NM, СПЛАВНЫЕ, 1 М.</t>
  </si>
  <si>
    <t>СПЛИТТЕР ОПТИЧЕСКИЙ 1*3 FC/APC-FC/APC-FC/APC-SC/APC, 15/15/70, 3.0 ММ, 1550NM, СПЛАВНЫЕ, 1 М.</t>
  </si>
  <si>
    <t>СПЛИТТЕР ОПТИЧЕСКИЙ 1*3 FC/APC-FC/APC-FC/APC-SC/APC, 5/70/25, 3.0 ММ, 1550NM, СПЛАВНЫЕ, 1 М.</t>
  </si>
  <si>
    <t>СПЛИТТЕР ОПТИЧЕСКИЙ 1*3 FC/APC-FC/APC-FC/APC-SC/APC, 5/75/20, 3.0 ММ, 1550NM, СПЛАВНЫЕ, 1 М.</t>
  </si>
  <si>
    <t>СПЛИТТЕР ОПТИЧЕСКИЙ 1*3 FC/APC-FC/APC-FC/APC-SC/APC, 15/10/75, 3.0 ММ, 1550NM, СПЛАВНЫЕ, 1 М.</t>
  </si>
  <si>
    <t>СПЛИТТЕР ОПТИЧЕСКИЙ 1*3 FC/APC-FC/APC-FC/APC-SC/APC, 3/52/45, 3.0 ММ, 1550NM, СПЛАВНЫЕ, 1 М.</t>
  </si>
  <si>
    <t>СПЛИТТЕР ОПТИЧЕСКИЙ 1*3 FC/APC-FC/APC-FC/APC-SC/APC, 33/33/33, 3.0 ММ, 1550NM, СПЛАВНЫЕ, 1 М.</t>
  </si>
  <si>
    <t>2 кв.: до 10.06.2015; 3 кв.: до 01.07.2015</t>
  </si>
  <si>
    <t>Предельная сумма лота составляет:     2 864 544,85    руб. с НДС.</t>
  </si>
  <si>
    <t>ЛОТ 7462</t>
  </si>
  <si>
    <t>Приложение 1.1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</si>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</sst>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quotePrefix="1"/>
    <xf numFmtId="49" fontId="0" fillId="0" borderId="0" xfId="0" applyNumberFormat="1"/>
    <xf numFmtId="0" fontId="0" fillId="0" borderId="0" xfId="0" applyFill="1"/>
    <xf numFmtId="0" fontId="0" fillId="0" borderId="1" xfId="0" applyFill="1" applyBorder="1" applyAlignment="1">
      <alignment horizontal="center" vertical="top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vertical="top"/>
    </xf>
    <xf numFmtId="49" fontId="0" fillId="0" borderId="1" xfId="0" applyNumberFormat="1" applyFill="1" applyBorder="1" applyAlignment="1">
      <alignment horizontal="left" vertical="top"/>
    </xf>
    <xf numFmtId="0" fontId="0" fillId="0" borderId="1" xfId="0" applyNumberFormat="1" applyFill="1" applyBorder="1" applyAlignment="1">
      <alignment horizontal="left" vertical="top"/>
    </xf>
    <xf numFmtId="164" fontId="0" fillId="0" borderId="1" xfId="0" applyNumberFormat="1" applyFill="1" applyBorder="1" applyAlignment="1">
      <alignment horizontal="right" vertical="top" wrapText="1"/>
    </xf>
    <xf numFmtId="0" fontId="0" fillId="0" borderId="0" xfId="0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0" fillId="0" borderId="0" xfId="0" applyFill="1" applyAlignment="1">
      <alignment horizontal="left"/>
    </xf>
    <xf numFmtId="0" fontId="0" fillId="0" borderId="0" xfId="0" applyFont="1" applyFill="1"/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vertical="center" wrapText="1"/>
    </xf>
    <xf numFmtId="0" fontId="3" fillId="0" borderId="2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/>
    </xf>
    <xf numFmtId="0" fontId="0" fillId="0" borderId="3" xfId="0" applyFill="1" applyBorder="1"/>
    <xf numFmtId="0" fontId="0" fillId="0" borderId="4" xfId="0" applyFill="1" applyBorder="1"/>
    <xf numFmtId="0" fontId="0" fillId="0" borderId="4" xfId="0" applyFill="1" applyBorder="1" applyAlignment="1">
      <alignment vertical="top" wrapText="1"/>
    </xf>
    <xf numFmtId="164" fontId="0" fillId="0" borderId="4" xfId="0" applyNumberFormat="1" applyFill="1" applyBorder="1"/>
    <xf numFmtId="0" fontId="0" fillId="0" borderId="0" xfId="0" applyFill="1" applyBorder="1" applyAlignment="1">
      <alignment vertical="top" wrapText="1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164" fontId="0" fillId="0" borderId="5" xfId="0" applyNumberFormat="1" applyFill="1" applyBorder="1" applyAlignment="1">
      <alignment horizontal="right" vertical="top" wrapText="1"/>
    </xf>
    <xf numFmtId="4" fontId="0" fillId="0" borderId="10" xfId="0" applyNumberFormat="1" applyFill="1" applyBorder="1" applyAlignment="1">
      <alignment horizontal="right"/>
    </xf>
    <xf numFmtId="164" fontId="2" fillId="0" borderId="11" xfId="0" applyNumberFormat="1" applyFont="1" applyFill="1" applyBorder="1" applyAlignment="1">
      <alignment horizontal="right"/>
    </xf>
    <xf numFmtId="164" fontId="2" fillId="0" borderId="12" xfId="0" applyNumberFormat="1" applyFont="1" applyFill="1" applyBorder="1" applyAlignment="1">
      <alignment horizontal="right"/>
    </xf>
    <xf numFmtId="0" fontId="0" fillId="0" borderId="6" xfId="0" applyFill="1" applyBorder="1" applyAlignment="1">
      <alignment horizontal="left"/>
    </xf>
    <xf numFmtId="0" fontId="0" fillId="0" borderId="7" xfId="0" applyFill="1" applyBorder="1" applyAlignment="1">
      <alignment horizontal="left"/>
    </xf>
    <xf numFmtId="0" fontId="0" fillId="0" borderId="8" xfId="0" applyFill="1" applyBorder="1" applyAlignment="1">
      <alignment horizontal="left"/>
    </xf>
    <xf numFmtId="0" fontId="0" fillId="0" borderId="5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 vertical="top" wrapText="1"/>
    </xf>
    <xf numFmtId="0" fontId="0" fillId="0" borderId="9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B1:AD115"/>
  <sheetViews>
    <sheetView tabSelected="1" workbookViewId="0">
      <selection activeCell="E100" sqref="E100:P100"/>
    </sheetView>
  </sheetViews>
  <sheetFormatPr defaultRowHeight="15"/>
  <cols>
    <col min="1" max="1" width="0.85546875" customWidth="1"/>
    <col min="2" max="2" width="8.42578125" customWidth="1"/>
    <col min="3" max="3" width="8.42578125" style="4" customWidth="1"/>
    <col min="4" max="4" width="26" customWidth="1"/>
    <col min="5" max="5" width="19.140625" style="4" customWidth="1"/>
    <col min="6" max="6" width="40.5703125" customWidth="1"/>
    <col min="8" max="8" width="0" hidden="1" customWidth="1"/>
    <col min="11" max="11" width="0" style="1" hidden="1" customWidth="1"/>
    <col min="13" max="13" width="19.5703125" style="2" customWidth="1"/>
    <col min="14" max="14" width="16" style="2" customWidth="1"/>
    <col min="15" max="15" width="18.28515625" style="3" customWidth="1"/>
    <col min="16" max="16" width="31.85546875" customWidth="1"/>
    <col min="17" max="17" width="3.28515625" customWidth="1"/>
    <col min="27" max="30" width="9.140625" style="4"/>
  </cols>
  <sheetData>
    <row r="1" spans="2:17" s="7" customFormat="1">
      <c r="P1" s="14"/>
    </row>
    <row r="2" spans="2:17" s="7" customFormat="1">
      <c r="B2" s="48" t="s">
        <v>10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</row>
    <row r="3" spans="2:17" s="7" customFormat="1">
      <c r="B3" s="7" t="s">
        <v>247</v>
      </c>
      <c r="C3" s="7" t="s">
        <v>31</v>
      </c>
      <c r="D3" s="15"/>
      <c r="E3" s="15"/>
      <c r="F3" s="16" t="s">
        <v>37</v>
      </c>
      <c r="H3" s="16"/>
      <c r="P3" s="14" t="s">
        <v>248</v>
      </c>
      <c r="Q3" s="17"/>
    </row>
    <row r="4" spans="2:17" s="18" customFormat="1">
      <c r="B4" s="49" t="s">
        <v>0</v>
      </c>
      <c r="C4" s="38" t="s">
        <v>26</v>
      </c>
      <c r="D4" s="49" t="s">
        <v>14</v>
      </c>
      <c r="E4" s="38" t="s">
        <v>27</v>
      </c>
      <c r="F4" s="49" t="s">
        <v>1</v>
      </c>
      <c r="G4" s="49" t="s">
        <v>13</v>
      </c>
      <c r="H4" s="51" t="s">
        <v>15</v>
      </c>
      <c r="I4" s="51"/>
      <c r="J4" s="51"/>
      <c r="K4" s="51"/>
      <c r="L4" s="51"/>
      <c r="M4" s="54" t="s">
        <v>249</v>
      </c>
      <c r="N4" s="52" t="s">
        <v>250</v>
      </c>
      <c r="O4" s="50" t="s">
        <v>251</v>
      </c>
      <c r="P4" s="49" t="s">
        <v>2</v>
      </c>
      <c r="Q4" s="19"/>
    </row>
    <row r="5" spans="2:17" s="20" customFormat="1" ht="64.5" customHeight="1">
      <c r="B5" s="49"/>
      <c r="C5" s="39"/>
      <c r="D5" s="49"/>
      <c r="E5" s="39"/>
      <c r="F5" s="49"/>
      <c r="G5" s="49"/>
      <c r="H5" s="21" t="s">
        <v>16</v>
      </c>
      <c r="I5" s="21" t="s">
        <v>17</v>
      </c>
      <c r="J5" s="21" t="s">
        <v>18</v>
      </c>
      <c r="K5" s="21" t="s">
        <v>19</v>
      </c>
      <c r="L5" s="21" t="s">
        <v>20</v>
      </c>
      <c r="M5" s="55"/>
      <c r="N5" s="53"/>
      <c r="O5" s="50"/>
      <c r="P5" s="49"/>
    </row>
    <row r="6" spans="2:17" s="18" customFormat="1">
      <c r="B6" s="22">
        <v>1</v>
      </c>
      <c r="C6" s="22">
        <v>2</v>
      </c>
      <c r="D6" s="22">
        <v>3</v>
      </c>
      <c r="E6" s="22">
        <v>4</v>
      </c>
      <c r="F6" s="22">
        <v>5</v>
      </c>
      <c r="G6" s="22">
        <v>6</v>
      </c>
      <c r="H6" s="22">
        <v>7</v>
      </c>
      <c r="I6" s="22">
        <v>8</v>
      </c>
      <c r="J6" s="22">
        <v>9</v>
      </c>
      <c r="K6" s="22">
        <v>10</v>
      </c>
      <c r="L6" s="22">
        <v>11</v>
      </c>
      <c r="M6" s="22">
        <v>12</v>
      </c>
      <c r="N6" s="22">
        <v>13</v>
      </c>
      <c r="O6" s="22">
        <v>14</v>
      </c>
      <c r="P6" s="22">
        <v>15</v>
      </c>
    </row>
    <row r="7" spans="2:17" s="7" customFormat="1" ht="83.25" customHeight="1">
      <c r="B7" s="8">
        <f t="shared" ref="B7:B39" si="0">ROW()-6</f>
        <v>1</v>
      </c>
      <c r="C7" s="8" t="s">
        <v>39</v>
      </c>
      <c r="D7" s="9" t="s">
        <v>174</v>
      </c>
      <c r="E7" s="9"/>
      <c r="F7" s="9" t="s">
        <v>40</v>
      </c>
      <c r="G7" s="10" t="s">
        <v>41</v>
      </c>
      <c r="H7" s="11">
        <v>0</v>
      </c>
      <c r="I7" s="11">
        <v>20</v>
      </c>
      <c r="J7" s="11">
        <v>0</v>
      </c>
      <c r="K7" s="11">
        <v>0</v>
      </c>
      <c r="L7" s="11">
        <v>20</v>
      </c>
      <c r="M7" s="13">
        <v>433.02</v>
      </c>
      <c r="N7" s="13">
        <f>M7*L7</f>
        <v>8660.4</v>
      </c>
      <c r="O7" s="13">
        <f>N7*1.18</f>
        <v>10219.271999999999</v>
      </c>
      <c r="P7" s="9" t="s">
        <v>42</v>
      </c>
    </row>
    <row r="8" spans="2:17" s="7" customFormat="1" ht="87.75" customHeight="1">
      <c r="B8" s="8">
        <f t="shared" si="0"/>
        <v>2</v>
      </c>
      <c r="C8" s="8" t="s">
        <v>43</v>
      </c>
      <c r="D8" s="9" t="s">
        <v>175</v>
      </c>
      <c r="E8" s="9"/>
      <c r="F8" s="9" t="s">
        <v>44</v>
      </c>
      <c r="G8" s="10" t="s">
        <v>41</v>
      </c>
      <c r="H8" s="11">
        <v>0</v>
      </c>
      <c r="I8" s="11">
        <v>20</v>
      </c>
      <c r="J8" s="11">
        <v>0</v>
      </c>
      <c r="K8" s="11">
        <v>0</v>
      </c>
      <c r="L8" s="11">
        <v>20</v>
      </c>
      <c r="M8" s="13">
        <v>433.02</v>
      </c>
      <c r="N8" s="13">
        <f t="shared" ref="N8:N92" si="1">M8*L8</f>
        <v>8660.4</v>
      </c>
      <c r="O8" s="13">
        <f t="shared" ref="O8:O92" si="2">N8*1.18</f>
        <v>10219.271999999999</v>
      </c>
      <c r="P8" s="9" t="s">
        <v>42</v>
      </c>
    </row>
    <row r="9" spans="2:17" s="7" customFormat="1" ht="92.25" customHeight="1">
      <c r="B9" s="8">
        <f t="shared" si="0"/>
        <v>3</v>
      </c>
      <c r="C9" s="8" t="s">
        <v>45</v>
      </c>
      <c r="D9" s="9" t="s">
        <v>176</v>
      </c>
      <c r="E9" s="9"/>
      <c r="F9" s="9" t="s">
        <v>44</v>
      </c>
      <c r="G9" s="10" t="s">
        <v>41</v>
      </c>
      <c r="H9" s="11">
        <v>0</v>
      </c>
      <c r="I9" s="11">
        <v>20</v>
      </c>
      <c r="J9" s="11">
        <v>0</v>
      </c>
      <c r="K9" s="11">
        <v>0</v>
      </c>
      <c r="L9" s="11">
        <v>20</v>
      </c>
      <c r="M9" s="13">
        <v>433.02</v>
      </c>
      <c r="N9" s="13">
        <f t="shared" si="1"/>
        <v>8660.4</v>
      </c>
      <c r="O9" s="13">
        <f t="shared" si="2"/>
        <v>10219.271999999999</v>
      </c>
      <c r="P9" s="9" t="s">
        <v>42</v>
      </c>
    </row>
    <row r="10" spans="2:17" s="7" customFormat="1" ht="89.25" customHeight="1">
      <c r="B10" s="8">
        <f t="shared" si="0"/>
        <v>4</v>
      </c>
      <c r="C10" s="8" t="s">
        <v>46</v>
      </c>
      <c r="D10" s="9" t="s">
        <v>177</v>
      </c>
      <c r="E10" s="9"/>
      <c r="F10" s="9" t="s">
        <v>44</v>
      </c>
      <c r="G10" s="10" t="s">
        <v>41</v>
      </c>
      <c r="H10" s="11">
        <v>0</v>
      </c>
      <c r="I10" s="11">
        <v>20</v>
      </c>
      <c r="J10" s="11">
        <v>0</v>
      </c>
      <c r="K10" s="11">
        <v>0</v>
      </c>
      <c r="L10" s="11">
        <v>20</v>
      </c>
      <c r="M10" s="13">
        <v>433.02</v>
      </c>
      <c r="N10" s="13">
        <f t="shared" si="1"/>
        <v>8660.4</v>
      </c>
      <c r="O10" s="13">
        <f t="shared" si="2"/>
        <v>10219.271999999999</v>
      </c>
      <c r="P10" s="9" t="s">
        <v>42</v>
      </c>
    </row>
    <row r="11" spans="2:17" s="7" customFormat="1" ht="88.5" customHeight="1">
      <c r="B11" s="8">
        <f t="shared" si="0"/>
        <v>5</v>
      </c>
      <c r="C11" s="8" t="s">
        <v>47</v>
      </c>
      <c r="D11" s="9" t="s">
        <v>178</v>
      </c>
      <c r="E11" s="9"/>
      <c r="F11" s="9" t="s">
        <v>44</v>
      </c>
      <c r="G11" s="10" t="s">
        <v>41</v>
      </c>
      <c r="H11" s="11">
        <v>0</v>
      </c>
      <c r="I11" s="11">
        <v>20</v>
      </c>
      <c r="J11" s="11">
        <v>0</v>
      </c>
      <c r="K11" s="11">
        <v>0</v>
      </c>
      <c r="L11" s="11">
        <v>20</v>
      </c>
      <c r="M11" s="13">
        <v>433.02</v>
      </c>
      <c r="N11" s="13">
        <f t="shared" si="1"/>
        <v>8660.4</v>
      </c>
      <c r="O11" s="13">
        <f t="shared" si="2"/>
        <v>10219.271999999999</v>
      </c>
      <c r="P11" s="9" t="s">
        <v>42</v>
      </c>
    </row>
    <row r="12" spans="2:17" s="7" customFormat="1" ht="92.25" customHeight="1">
      <c r="B12" s="8">
        <f t="shared" si="0"/>
        <v>6</v>
      </c>
      <c r="C12" s="8" t="s">
        <v>48</v>
      </c>
      <c r="D12" s="9" t="s">
        <v>179</v>
      </c>
      <c r="E12" s="9"/>
      <c r="F12" s="9" t="s">
        <v>44</v>
      </c>
      <c r="G12" s="10" t="s">
        <v>41</v>
      </c>
      <c r="H12" s="11">
        <v>0</v>
      </c>
      <c r="I12" s="11">
        <v>20</v>
      </c>
      <c r="J12" s="11">
        <v>0</v>
      </c>
      <c r="K12" s="11">
        <v>0</v>
      </c>
      <c r="L12" s="11">
        <v>20</v>
      </c>
      <c r="M12" s="13">
        <v>433.02</v>
      </c>
      <c r="N12" s="13">
        <f t="shared" si="1"/>
        <v>8660.4</v>
      </c>
      <c r="O12" s="13">
        <f t="shared" si="2"/>
        <v>10219.271999999999</v>
      </c>
      <c r="P12" s="9" t="s">
        <v>42</v>
      </c>
    </row>
    <row r="13" spans="2:17" s="7" customFormat="1" ht="92.25" customHeight="1">
      <c r="B13" s="8">
        <f t="shared" si="0"/>
        <v>7</v>
      </c>
      <c r="C13" s="8" t="s">
        <v>49</v>
      </c>
      <c r="D13" s="9" t="s">
        <v>180</v>
      </c>
      <c r="E13" s="9"/>
      <c r="F13" s="9" t="s">
        <v>44</v>
      </c>
      <c r="G13" s="10" t="s">
        <v>41</v>
      </c>
      <c r="H13" s="11">
        <v>0</v>
      </c>
      <c r="I13" s="11">
        <v>20</v>
      </c>
      <c r="J13" s="11">
        <v>0</v>
      </c>
      <c r="K13" s="11">
        <v>0</v>
      </c>
      <c r="L13" s="11">
        <v>20</v>
      </c>
      <c r="M13" s="13">
        <v>433.02</v>
      </c>
      <c r="N13" s="13">
        <f t="shared" si="1"/>
        <v>8660.4</v>
      </c>
      <c r="O13" s="13">
        <f t="shared" si="2"/>
        <v>10219.271999999999</v>
      </c>
      <c r="P13" s="9" t="s">
        <v>42</v>
      </c>
    </row>
    <row r="14" spans="2:17" s="7" customFormat="1" ht="86.25" customHeight="1">
      <c r="B14" s="8">
        <f t="shared" si="0"/>
        <v>8</v>
      </c>
      <c r="C14" s="8" t="s">
        <v>50</v>
      </c>
      <c r="D14" s="9" t="s">
        <v>181</v>
      </c>
      <c r="E14" s="9"/>
      <c r="F14" s="9" t="s">
        <v>40</v>
      </c>
      <c r="G14" s="10" t="s">
        <v>41</v>
      </c>
      <c r="H14" s="11">
        <v>0</v>
      </c>
      <c r="I14" s="11">
        <v>30</v>
      </c>
      <c r="J14" s="11">
        <v>0</v>
      </c>
      <c r="K14" s="11">
        <v>0</v>
      </c>
      <c r="L14" s="11">
        <v>30</v>
      </c>
      <c r="M14" s="13">
        <v>228</v>
      </c>
      <c r="N14" s="13">
        <f t="shared" si="1"/>
        <v>6840</v>
      </c>
      <c r="O14" s="13">
        <f t="shared" si="2"/>
        <v>8071.2</v>
      </c>
      <c r="P14" s="9" t="s">
        <v>51</v>
      </c>
    </row>
    <row r="15" spans="2:17" s="7" customFormat="1" ht="81.75" customHeight="1">
      <c r="B15" s="8">
        <f t="shared" si="0"/>
        <v>9</v>
      </c>
      <c r="C15" s="8" t="s">
        <v>52</v>
      </c>
      <c r="D15" s="9" t="s">
        <v>182</v>
      </c>
      <c r="E15" s="9"/>
      <c r="F15" s="9" t="s">
        <v>40</v>
      </c>
      <c r="G15" s="10" t="s">
        <v>41</v>
      </c>
      <c r="H15" s="11">
        <v>0</v>
      </c>
      <c r="I15" s="11">
        <v>30</v>
      </c>
      <c r="J15" s="11">
        <v>0</v>
      </c>
      <c r="K15" s="11">
        <v>0</v>
      </c>
      <c r="L15" s="11">
        <v>30</v>
      </c>
      <c r="M15" s="13">
        <v>228</v>
      </c>
      <c r="N15" s="13">
        <f t="shared" si="1"/>
        <v>6840</v>
      </c>
      <c r="O15" s="13">
        <f t="shared" si="2"/>
        <v>8071.2</v>
      </c>
      <c r="P15" s="9" t="s">
        <v>51</v>
      </c>
    </row>
    <row r="16" spans="2:17" s="7" customFormat="1" ht="84.75" customHeight="1">
      <c r="B16" s="8">
        <f t="shared" si="0"/>
        <v>10</v>
      </c>
      <c r="C16" s="8" t="s">
        <v>53</v>
      </c>
      <c r="D16" s="9" t="s">
        <v>170</v>
      </c>
      <c r="E16" s="9"/>
      <c r="F16" s="9" t="s">
        <v>40</v>
      </c>
      <c r="G16" s="10" t="s">
        <v>41</v>
      </c>
      <c r="H16" s="11">
        <v>0</v>
      </c>
      <c r="I16" s="11">
        <v>30</v>
      </c>
      <c r="J16" s="11">
        <v>0</v>
      </c>
      <c r="K16" s="11">
        <v>0</v>
      </c>
      <c r="L16" s="11">
        <v>30</v>
      </c>
      <c r="M16" s="13">
        <v>228</v>
      </c>
      <c r="N16" s="13">
        <f t="shared" si="1"/>
        <v>6840</v>
      </c>
      <c r="O16" s="13">
        <f t="shared" si="2"/>
        <v>8071.2</v>
      </c>
      <c r="P16" s="9" t="s">
        <v>51</v>
      </c>
    </row>
    <row r="17" spans="2:16" s="7" customFormat="1" ht="90">
      <c r="B17" s="8">
        <f t="shared" si="0"/>
        <v>11</v>
      </c>
      <c r="C17" s="8"/>
      <c r="D17" s="9" t="s">
        <v>183</v>
      </c>
      <c r="E17" s="9"/>
      <c r="F17" s="9" t="s">
        <v>55</v>
      </c>
      <c r="G17" s="10" t="s">
        <v>41</v>
      </c>
      <c r="H17" s="11">
        <v>0</v>
      </c>
      <c r="I17" s="12">
        <v>1</v>
      </c>
      <c r="J17" s="11">
        <v>0</v>
      </c>
      <c r="K17" s="11">
        <v>0</v>
      </c>
      <c r="L17" s="12">
        <v>1</v>
      </c>
      <c r="M17" s="13">
        <v>450</v>
      </c>
      <c r="N17" s="13">
        <f t="shared" ref="N17" si="3">M17*L17</f>
        <v>450</v>
      </c>
      <c r="O17" s="13">
        <f t="shared" ref="O17" si="4">N17*1.18</f>
        <v>531</v>
      </c>
      <c r="P17" s="9" t="s">
        <v>173</v>
      </c>
    </row>
    <row r="18" spans="2:16" s="7" customFormat="1" ht="90">
      <c r="B18" s="8">
        <f t="shared" si="0"/>
        <v>12</v>
      </c>
      <c r="C18" s="8" t="s">
        <v>54</v>
      </c>
      <c r="D18" s="9" t="s">
        <v>184</v>
      </c>
      <c r="E18" s="9"/>
      <c r="F18" s="9" t="s">
        <v>55</v>
      </c>
      <c r="G18" s="10" t="s">
        <v>41</v>
      </c>
      <c r="H18" s="11">
        <v>0</v>
      </c>
      <c r="I18" s="12">
        <v>30</v>
      </c>
      <c r="J18" s="11">
        <v>0</v>
      </c>
      <c r="K18" s="11">
        <v>0</v>
      </c>
      <c r="L18" s="12">
        <v>30</v>
      </c>
      <c r="M18" s="13">
        <v>433.02</v>
      </c>
      <c r="N18" s="13">
        <f t="shared" si="1"/>
        <v>12990.599999999999</v>
      </c>
      <c r="O18" s="13">
        <f t="shared" si="2"/>
        <v>15328.907999999998</v>
      </c>
      <c r="P18" s="9" t="s">
        <v>51</v>
      </c>
    </row>
    <row r="19" spans="2:16" s="7" customFormat="1" ht="207" customHeight="1">
      <c r="B19" s="8">
        <f t="shared" si="0"/>
        <v>13</v>
      </c>
      <c r="C19" s="8" t="s">
        <v>56</v>
      </c>
      <c r="D19" s="9" t="s">
        <v>57</v>
      </c>
      <c r="E19" s="9"/>
      <c r="F19" s="9" t="s">
        <v>55</v>
      </c>
      <c r="G19" s="10" t="s">
        <v>41</v>
      </c>
      <c r="H19" s="12">
        <v>0</v>
      </c>
      <c r="I19" s="12">
        <v>367</v>
      </c>
      <c r="J19" s="11">
        <v>59</v>
      </c>
      <c r="K19" s="11">
        <v>0</v>
      </c>
      <c r="L19" s="11">
        <v>426</v>
      </c>
      <c r="M19" s="13">
        <v>1190</v>
      </c>
      <c r="N19" s="13">
        <f t="shared" si="1"/>
        <v>506940</v>
      </c>
      <c r="O19" s="13">
        <f t="shared" si="2"/>
        <v>598189.19999999995</v>
      </c>
      <c r="P19" s="9" t="s">
        <v>165</v>
      </c>
    </row>
    <row r="20" spans="2:16" s="7" customFormat="1" ht="95.25" customHeight="1">
      <c r="B20" s="8">
        <f t="shared" si="0"/>
        <v>14</v>
      </c>
      <c r="C20" s="8" t="s">
        <v>58</v>
      </c>
      <c r="D20" s="9" t="s">
        <v>185</v>
      </c>
      <c r="E20" s="9"/>
      <c r="F20" s="9" t="s">
        <v>44</v>
      </c>
      <c r="G20" s="10" t="s">
        <v>41</v>
      </c>
      <c r="H20" s="11">
        <v>0</v>
      </c>
      <c r="I20" s="11">
        <v>56</v>
      </c>
      <c r="J20" s="11">
        <v>0</v>
      </c>
      <c r="K20" s="11">
        <v>0</v>
      </c>
      <c r="L20" s="11">
        <v>56</v>
      </c>
      <c r="M20" s="13">
        <v>433.02</v>
      </c>
      <c r="N20" s="13">
        <f t="shared" ref="N20" si="5">M20*L20</f>
        <v>24249.119999999999</v>
      </c>
      <c r="O20" s="13">
        <f t="shared" ref="O20" si="6">N20*1.18</f>
        <v>28613.961599999999</v>
      </c>
      <c r="P20" s="9" t="s">
        <v>59</v>
      </c>
    </row>
    <row r="21" spans="2:16" s="7" customFormat="1" ht="95.25" customHeight="1">
      <c r="B21" s="8">
        <f t="shared" si="0"/>
        <v>15</v>
      </c>
      <c r="C21" s="8"/>
      <c r="D21" s="9" t="s">
        <v>225</v>
      </c>
      <c r="E21" s="9"/>
      <c r="F21" s="9" t="s">
        <v>44</v>
      </c>
      <c r="G21" s="10" t="s">
        <v>41</v>
      </c>
      <c r="H21" s="11">
        <v>0</v>
      </c>
      <c r="I21" s="12">
        <v>5</v>
      </c>
      <c r="J21" s="11">
        <v>0</v>
      </c>
      <c r="K21" s="11">
        <v>0</v>
      </c>
      <c r="L21" s="12">
        <v>5</v>
      </c>
      <c r="M21" s="13">
        <v>433.02</v>
      </c>
      <c r="N21" s="13">
        <f t="shared" si="1"/>
        <v>2165.1</v>
      </c>
      <c r="O21" s="13">
        <f t="shared" si="2"/>
        <v>2554.8179999999998</v>
      </c>
      <c r="P21" s="9" t="s">
        <v>226</v>
      </c>
    </row>
    <row r="22" spans="2:16" s="7" customFormat="1" ht="60">
      <c r="B22" s="8">
        <f t="shared" si="0"/>
        <v>16</v>
      </c>
      <c r="C22" s="8" t="s">
        <v>60</v>
      </c>
      <c r="D22" s="9" t="s">
        <v>186</v>
      </c>
      <c r="E22" s="9"/>
      <c r="F22" s="9" t="s">
        <v>61</v>
      </c>
      <c r="G22" s="10" t="s">
        <v>41</v>
      </c>
      <c r="H22" s="12">
        <v>0</v>
      </c>
      <c r="I22" s="12">
        <v>10</v>
      </c>
      <c r="J22" s="11">
        <v>0</v>
      </c>
      <c r="K22" s="11">
        <v>0</v>
      </c>
      <c r="L22" s="11">
        <v>10</v>
      </c>
      <c r="M22" s="13">
        <v>430.34</v>
      </c>
      <c r="N22" s="13">
        <f t="shared" si="1"/>
        <v>4303.3999999999996</v>
      </c>
      <c r="O22" s="13">
        <f t="shared" si="2"/>
        <v>5078.0119999999997</v>
      </c>
      <c r="P22" s="9" t="s">
        <v>62</v>
      </c>
    </row>
    <row r="23" spans="2:16" s="7" customFormat="1" ht="132.75" customHeight="1">
      <c r="B23" s="8">
        <f t="shared" si="0"/>
        <v>17</v>
      </c>
      <c r="C23" s="8" t="s">
        <v>63</v>
      </c>
      <c r="D23" s="9" t="s">
        <v>187</v>
      </c>
      <c r="E23" s="9"/>
      <c r="F23" s="9" t="s">
        <v>44</v>
      </c>
      <c r="G23" s="10" t="s">
        <v>41</v>
      </c>
      <c r="H23" s="12">
        <v>0</v>
      </c>
      <c r="I23" s="12">
        <v>74</v>
      </c>
      <c r="J23" s="11">
        <v>0</v>
      </c>
      <c r="K23" s="11">
        <v>0</v>
      </c>
      <c r="L23" s="11">
        <v>74</v>
      </c>
      <c r="M23" s="13">
        <v>430.34</v>
      </c>
      <c r="N23" s="13">
        <f t="shared" si="1"/>
        <v>31845.16</v>
      </c>
      <c r="O23" s="13">
        <f t="shared" si="2"/>
        <v>37577.288799999995</v>
      </c>
      <c r="P23" s="9" t="s">
        <v>64</v>
      </c>
    </row>
    <row r="24" spans="2:16" s="7" customFormat="1" ht="84.75" customHeight="1">
      <c r="B24" s="8">
        <f t="shared" si="0"/>
        <v>18</v>
      </c>
      <c r="C24" s="8" t="s">
        <v>65</v>
      </c>
      <c r="D24" s="9" t="s">
        <v>188</v>
      </c>
      <c r="E24" s="9"/>
      <c r="F24" s="9" t="s">
        <v>44</v>
      </c>
      <c r="G24" s="10" t="s">
        <v>41</v>
      </c>
      <c r="H24" s="12">
        <v>0</v>
      </c>
      <c r="I24" s="12">
        <v>14</v>
      </c>
      <c r="J24" s="11">
        <v>0</v>
      </c>
      <c r="K24" s="11">
        <v>0</v>
      </c>
      <c r="L24" s="11">
        <v>14</v>
      </c>
      <c r="M24" s="13">
        <v>430.34</v>
      </c>
      <c r="N24" s="13">
        <f t="shared" si="1"/>
        <v>6024.7599999999993</v>
      </c>
      <c r="O24" s="13">
        <f t="shared" si="2"/>
        <v>7109.2167999999992</v>
      </c>
      <c r="P24" s="9" t="s">
        <v>66</v>
      </c>
    </row>
    <row r="25" spans="2:16" s="7" customFormat="1" ht="60">
      <c r="B25" s="8">
        <f t="shared" si="0"/>
        <v>19</v>
      </c>
      <c r="C25" s="8" t="s">
        <v>67</v>
      </c>
      <c r="D25" s="9" t="s">
        <v>189</v>
      </c>
      <c r="E25" s="9"/>
      <c r="F25" s="9" t="s">
        <v>61</v>
      </c>
      <c r="G25" s="10" t="s">
        <v>41</v>
      </c>
      <c r="H25" s="12">
        <v>0</v>
      </c>
      <c r="I25" s="12">
        <v>10</v>
      </c>
      <c r="J25" s="11">
        <v>0</v>
      </c>
      <c r="K25" s="11">
        <v>0</v>
      </c>
      <c r="L25" s="11">
        <v>10</v>
      </c>
      <c r="M25" s="13">
        <v>430.34</v>
      </c>
      <c r="N25" s="13">
        <f t="shared" si="1"/>
        <v>4303.3999999999996</v>
      </c>
      <c r="O25" s="13">
        <f t="shared" si="2"/>
        <v>5078.0119999999997</v>
      </c>
      <c r="P25" s="9" t="s">
        <v>62</v>
      </c>
    </row>
    <row r="26" spans="2:16" s="7" customFormat="1" ht="60">
      <c r="B26" s="8">
        <f t="shared" si="0"/>
        <v>20</v>
      </c>
      <c r="C26" s="8" t="s">
        <v>68</v>
      </c>
      <c r="D26" s="9" t="s">
        <v>190</v>
      </c>
      <c r="E26" s="9"/>
      <c r="F26" s="9" t="s">
        <v>61</v>
      </c>
      <c r="G26" s="10" t="s">
        <v>41</v>
      </c>
      <c r="H26" s="12">
        <v>0</v>
      </c>
      <c r="I26" s="12">
        <v>10</v>
      </c>
      <c r="J26" s="11">
        <v>0</v>
      </c>
      <c r="K26" s="11">
        <v>0</v>
      </c>
      <c r="L26" s="11">
        <v>10</v>
      </c>
      <c r="M26" s="13">
        <v>430.34</v>
      </c>
      <c r="N26" s="13">
        <f t="shared" si="1"/>
        <v>4303.3999999999996</v>
      </c>
      <c r="O26" s="13">
        <f t="shared" si="2"/>
        <v>5078.0119999999997</v>
      </c>
      <c r="P26" s="9" t="s">
        <v>62</v>
      </c>
    </row>
    <row r="27" spans="2:16" s="7" customFormat="1" ht="85.5" customHeight="1">
      <c r="B27" s="8">
        <f t="shared" si="0"/>
        <v>21</v>
      </c>
      <c r="C27" s="8" t="s">
        <v>69</v>
      </c>
      <c r="D27" s="9" t="s">
        <v>191</v>
      </c>
      <c r="E27" s="9"/>
      <c r="F27" s="9" t="s">
        <v>44</v>
      </c>
      <c r="G27" s="10" t="s">
        <v>41</v>
      </c>
      <c r="H27" s="12">
        <v>0</v>
      </c>
      <c r="I27" s="12">
        <v>14</v>
      </c>
      <c r="J27" s="11">
        <v>0</v>
      </c>
      <c r="K27" s="11">
        <v>0</v>
      </c>
      <c r="L27" s="11">
        <v>14</v>
      </c>
      <c r="M27" s="13">
        <v>430.34</v>
      </c>
      <c r="N27" s="13">
        <f t="shared" si="1"/>
        <v>6024.7599999999993</v>
      </c>
      <c r="O27" s="13">
        <f t="shared" si="2"/>
        <v>7109.2167999999992</v>
      </c>
      <c r="P27" s="9" t="s">
        <v>66</v>
      </c>
    </row>
    <row r="28" spans="2:16" s="7" customFormat="1" ht="60">
      <c r="B28" s="8">
        <f t="shared" si="0"/>
        <v>22</v>
      </c>
      <c r="C28" s="8" t="s">
        <v>70</v>
      </c>
      <c r="D28" s="9" t="s">
        <v>192</v>
      </c>
      <c r="E28" s="9"/>
      <c r="F28" s="9" t="s">
        <v>61</v>
      </c>
      <c r="G28" s="10" t="s">
        <v>41</v>
      </c>
      <c r="H28" s="12">
        <v>0</v>
      </c>
      <c r="I28" s="12">
        <v>10</v>
      </c>
      <c r="J28" s="11">
        <v>0</v>
      </c>
      <c r="K28" s="11">
        <v>0</v>
      </c>
      <c r="L28" s="11">
        <v>10</v>
      </c>
      <c r="M28" s="13">
        <v>430.34</v>
      </c>
      <c r="N28" s="13">
        <f t="shared" si="1"/>
        <v>4303.3999999999996</v>
      </c>
      <c r="O28" s="13">
        <f t="shared" si="2"/>
        <v>5078.0119999999997</v>
      </c>
      <c r="P28" s="9" t="s">
        <v>62</v>
      </c>
    </row>
    <row r="29" spans="2:16" s="7" customFormat="1" ht="60">
      <c r="B29" s="8">
        <f t="shared" si="0"/>
        <v>23</v>
      </c>
      <c r="C29" s="8" t="s">
        <v>71</v>
      </c>
      <c r="D29" s="9" t="s">
        <v>193</v>
      </c>
      <c r="E29" s="9"/>
      <c r="F29" s="9" t="s">
        <v>61</v>
      </c>
      <c r="G29" s="10" t="s">
        <v>41</v>
      </c>
      <c r="H29" s="12">
        <v>0</v>
      </c>
      <c r="I29" s="12">
        <v>10</v>
      </c>
      <c r="J29" s="11">
        <v>0</v>
      </c>
      <c r="K29" s="11">
        <v>0</v>
      </c>
      <c r="L29" s="11">
        <v>10</v>
      </c>
      <c r="M29" s="13">
        <v>430.34</v>
      </c>
      <c r="N29" s="13">
        <f t="shared" si="1"/>
        <v>4303.3999999999996</v>
      </c>
      <c r="O29" s="13">
        <f t="shared" si="2"/>
        <v>5078.0119999999997</v>
      </c>
      <c r="P29" s="9" t="s">
        <v>62</v>
      </c>
    </row>
    <row r="30" spans="2:16" s="7" customFormat="1" ht="84" customHeight="1">
      <c r="B30" s="8">
        <f t="shared" si="0"/>
        <v>24</v>
      </c>
      <c r="C30" s="8" t="s">
        <v>72</v>
      </c>
      <c r="D30" s="9" t="s">
        <v>194</v>
      </c>
      <c r="E30" s="9"/>
      <c r="F30" s="9" t="s">
        <v>44</v>
      </c>
      <c r="G30" s="10" t="s">
        <v>41</v>
      </c>
      <c r="H30" s="12">
        <v>0</v>
      </c>
      <c r="I30" s="12">
        <v>14</v>
      </c>
      <c r="J30" s="11">
        <v>0</v>
      </c>
      <c r="K30" s="11">
        <v>0</v>
      </c>
      <c r="L30" s="11">
        <v>14</v>
      </c>
      <c r="M30" s="13">
        <v>430.34</v>
      </c>
      <c r="N30" s="13">
        <f t="shared" si="1"/>
        <v>6024.7599999999993</v>
      </c>
      <c r="O30" s="13">
        <f t="shared" si="2"/>
        <v>7109.2167999999992</v>
      </c>
      <c r="P30" s="9" t="s">
        <v>66</v>
      </c>
    </row>
    <row r="31" spans="2:16" s="7" customFormat="1" ht="60">
      <c r="B31" s="8">
        <f t="shared" si="0"/>
        <v>25</v>
      </c>
      <c r="C31" s="8" t="s">
        <v>73</v>
      </c>
      <c r="D31" s="9" t="s">
        <v>195</v>
      </c>
      <c r="E31" s="9"/>
      <c r="F31" s="9" t="s">
        <v>61</v>
      </c>
      <c r="G31" s="10" t="s">
        <v>41</v>
      </c>
      <c r="H31" s="12">
        <v>0</v>
      </c>
      <c r="I31" s="12">
        <v>10</v>
      </c>
      <c r="J31" s="11">
        <v>0</v>
      </c>
      <c r="K31" s="11">
        <v>0</v>
      </c>
      <c r="L31" s="11">
        <v>10</v>
      </c>
      <c r="M31" s="13">
        <v>430.34</v>
      </c>
      <c r="N31" s="13">
        <f t="shared" si="1"/>
        <v>4303.3999999999996</v>
      </c>
      <c r="O31" s="13">
        <f t="shared" si="2"/>
        <v>5078.0119999999997</v>
      </c>
      <c r="P31" s="9" t="s">
        <v>62</v>
      </c>
    </row>
    <row r="32" spans="2:16" s="7" customFormat="1" ht="84.75" customHeight="1">
      <c r="B32" s="8">
        <f t="shared" si="0"/>
        <v>26</v>
      </c>
      <c r="C32" s="8" t="s">
        <v>74</v>
      </c>
      <c r="D32" s="9" t="s">
        <v>196</v>
      </c>
      <c r="E32" s="9"/>
      <c r="F32" s="9" t="s">
        <v>44</v>
      </c>
      <c r="G32" s="10" t="s">
        <v>41</v>
      </c>
      <c r="H32" s="12">
        <v>0</v>
      </c>
      <c r="I32" s="12">
        <v>14</v>
      </c>
      <c r="J32" s="11">
        <v>0</v>
      </c>
      <c r="K32" s="11">
        <v>0</v>
      </c>
      <c r="L32" s="11">
        <v>14</v>
      </c>
      <c r="M32" s="13">
        <v>430.34</v>
      </c>
      <c r="N32" s="13">
        <f t="shared" si="1"/>
        <v>6024.7599999999993</v>
      </c>
      <c r="O32" s="13">
        <f t="shared" si="2"/>
        <v>7109.2167999999992</v>
      </c>
      <c r="P32" s="9" t="s">
        <v>66</v>
      </c>
    </row>
    <row r="33" spans="2:16" s="7" customFormat="1" ht="81" customHeight="1">
      <c r="B33" s="8">
        <f t="shared" si="0"/>
        <v>27</v>
      </c>
      <c r="C33" s="8" t="s">
        <v>75</v>
      </c>
      <c r="D33" s="9" t="s">
        <v>197</v>
      </c>
      <c r="E33" s="9"/>
      <c r="F33" s="9" t="s">
        <v>44</v>
      </c>
      <c r="G33" s="10" t="s">
        <v>41</v>
      </c>
      <c r="H33" s="12">
        <v>0</v>
      </c>
      <c r="I33" s="12">
        <v>14</v>
      </c>
      <c r="J33" s="11">
        <v>0</v>
      </c>
      <c r="K33" s="11">
        <v>0</v>
      </c>
      <c r="L33" s="11">
        <v>14</v>
      </c>
      <c r="M33" s="13">
        <v>430.34</v>
      </c>
      <c r="N33" s="13">
        <f t="shared" si="1"/>
        <v>6024.7599999999993</v>
      </c>
      <c r="O33" s="13">
        <f t="shared" si="2"/>
        <v>7109.2167999999992</v>
      </c>
      <c r="P33" s="9" t="s">
        <v>66</v>
      </c>
    </row>
    <row r="34" spans="2:16" s="7" customFormat="1" ht="82.5" customHeight="1">
      <c r="B34" s="8">
        <f t="shared" si="0"/>
        <v>28</v>
      </c>
      <c r="C34" s="8" t="s">
        <v>76</v>
      </c>
      <c r="D34" s="9" t="s">
        <v>77</v>
      </c>
      <c r="E34" s="9"/>
      <c r="F34" s="9" t="s">
        <v>78</v>
      </c>
      <c r="G34" s="10" t="s">
        <v>41</v>
      </c>
      <c r="H34" s="11">
        <v>0</v>
      </c>
      <c r="I34" s="11">
        <v>22</v>
      </c>
      <c r="J34" s="11">
        <v>0</v>
      </c>
      <c r="K34" s="11">
        <v>0</v>
      </c>
      <c r="L34" s="11">
        <v>22</v>
      </c>
      <c r="M34" s="13">
        <v>2850</v>
      </c>
      <c r="N34" s="13">
        <f t="shared" si="1"/>
        <v>62700</v>
      </c>
      <c r="O34" s="13">
        <f t="shared" si="2"/>
        <v>73986</v>
      </c>
      <c r="P34" s="9" t="s">
        <v>79</v>
      </c>
    </row>
    <row r="35" spans="2:16" s="7" customFormat="1" ht="99.75" customHeight="1">
      <c r="B35" s="8">
        <f t="shared" si="0"/>
        <v>29</v>
      </c>
      <c r="C35" s="8" t="s">
        <v>80</v>
      </c>
      <c r="D35" s="9" t="s">
        <v>81</v>
      </c>
      <c r="E35" s="9"/>
      <c r="F35" s="9" t="s">
        <v>44</v>
      </c>
      <c r="G35" s="10" t="s">
        <v>41</v>
      </c>
      <c r="H35" s="11">
        <v>0</v>
      </c>
      <c r="I35" s="11">
        <v>114</v>
      </c>
      <c r="J35" s="11">
        <v>296</v>
      </c>
      <c r="K35" s="11">
        <v>0</v>
      </c>
      <c r="L35" s="11">
        <v>410</v>
      </c>
      <c r="M35" s="13">
        <v>683</v>
      </c>
      <c r="N35" s="13">
        <f t="shared" si="1"/>
        <v>280030</v>
      </c>
      <c r="O35" s="13">
        <f t="shared" si="2"/>
        <v>330435.39999999997</v>
      </c>
      <c r="P35" s="9" t="s">
        <v>82</v>
      </c>
    </row>
    <row r="36" spans="2:16" s="7" customFormat="1" ht="177" customHeight="1">
      <c r="B36" s="8">
        <f t="shared" si="0"/>
        <v>30</v>
      </c>
      <c r="C36" s="8" t="s">
        <v>83</v>
      </c>
      <c r="D36" s="9" t="s">
        <v>84</v>
      </c>
      <c r="E36" s="9"/>
      <c r="F36" s="9" t="s">
        <v>44</v>
      </c>
      <c r="G36" s="10" t="s">
        <v>41</v>
      </c>
      <c r="H36" s="12">
        <v>0</v>
      </c>
      <c r="I36" s="12">
        <v>2050</v>
      </c>
      <c r="J36" s="11">
        <v>157</v>
      </c>
      <c r="K36" s="11">
        <v>0</v>
      </c>
      <c r="L36" s="11">
        <v>2207</v>
      </c>
      <c r="M36" s="13">
        <v>450</v>
      </c>
      <c r="N36" s="13">
        <f t="shared" si="1"/>
        <v>993150</v>
      </c>
      <c r="O36" s="13">
        <f t="shared" si="2"/>
        <v>1171917</v>
      </c>
      <c r="P36" s="9" t="s">
        <v>166</v>
      </c>
    </row>
    <row r="37" spans="2:16" s="7" customFormat="1" ht="99" customHeight="1">
      <c r="B37" s="8">
        <f t="shared" si="0"/>
        <v>31</v>
      </c>
      <c r="C37" s="8" t="s">
        <v>85</v>
      </c>
      <c r="D37" s="9" t="s">
        <v>198</v>
      </c>
      <c r="E37" s="9"/>
      <c r="F37" s="9" t="s">
        <v>44</v>
      </c>
      <c r="G37" s="10" t="s">
        <v>41</v>
      </c>
      <c r="H37" s="12">
        <v>0</v>
      </c>
      <c r="I37" s="12">
        <v>10</v>
      </c>
      <c r="J37" s="11">
        <v>0</v>
      </c>
      <c r="K37" s="11">
        <v>0</v>
      </c>
      <c r="L37" s="11">
        <v>10</v>
      </c>
      <c r="M37" s="13">
        <v>430.34</v>
      </c>
      <c r="N37" s="13">
        <f t="shared" si="1"/>
        <v>4303.3999999999996</v>
      </c>
      <c r="O37" s="13">
        <f t="shared" si="2"/>
        <v>5078.0119999999997</v>
      </c>
      <c r="P37" s="9" t="s">
        <v>62</v>
      </c>
    </row>
    <row r="38" spans="2:16" s="7" customFormat="1" ht="87.75" customHeight="1">
      <c r="B38" s="8">
        <f t="shared" si="0"/>
        <v>32</v>
      </c>
      <c r="C38" s="8" t="s">
        <v>86</v>
      </c>
      <c r="D38" s="9" t="s">
        <v>87</v>
      </c>
      <c r="E38" s="9"/>
      <c r="F38" s="9" t="s">
        <v>44</v>
      </c>
      <c r="G38" s="10" t="s">
        <v>41</v>
      </c>
      <c r="H38" s="12">
        <v>0</v>
      </c>
      <c r="I38" s="12">
        <v>35</v>
      </c>
      <c r="J38" s="11">
        <v>0</v>
      </c>
      <c r="K38" s="11">
        <v>0</v>
      </c>
      <c r="L38" s="11">
        <v>35</v>
      </c>
      <c r="M38" s="13">
        <v>430.34</v>
      </c>
      <c r="N38" s="13">
        <f t="shared" si="1"/>
        <v>15061.9</v>
      </c>
      <c r="O38" s="13">
        <f t="shared" si="2"/>
        <v>17773.041999999998</v>
      </c>
      <c r="P38" s="9" t="s">
        <v>88</v>
      </c>
    </row>
    <row r="39" spans="2:16" s="7" customFormat="1" ht="88.5" customHeight="1">
      <c r="B39" s="8">
        <f t="shared" si="0"/>
        <v>33</v>
      </c>
      <c r="C39" s="8" t="s">
        <v>89</v>
      </c>
      <c r="D39" s="9" t="s">
        <v>90</v>
      </c>
      <c r="E39" s="9"/>
      <c r="F39" s="9" t="s">
        <v>44</v>
      </c>
      <c r="G39" s="10" t="s">
        <v>41</v>
      </c>
      <c r="H39" s="12">
        <v>0</v>
      </c>
      <c r="I39" s="12">
        <v>35</v>
      </c>
      <c r="J39" s="11">
        <v>0</v>
      </c>
      <c r="K39" s="11">
        <v>0</v>
      </c>
      <c r="L39" s="11">
        <v>35</v>
      </c>
      <c r="M39" s="13">
        <v>433.02</v>
      </c>
      <c r="N39" s="13">
        <f t="shared" si="1"/>
        <v>15155.699999999999</v>
      </c>
      <c r="O39" s="13">
        <f t="shared" si="2"/>
        <v>17883.725999999999</v>
      </c>
      <c r="P39" s="9" t="s">
        <v>88</v>
      </c>
    </row>
    <row r="40" spans="2:16" s="7" customFormat="1" ht="86.25" customHeight="1">
      <c r="B40" s="8">
        <f t="shared" ref="B40:B95" si="7">ROW()-6</f>
        <v>34</v>
      </c>
      <c r="C40" s="8" t="s">
        <v>91</v>
      </c>
      <c r="D40" s="9" t="s">
        <v>92</v>
      </c>
      <c r="E40" s="9"/>
      <c r="F40" s="9" t="s">
        <v>44</v>
      </c>
      <c r="G40" s="10" t="s">
        <v>41</v>
      </c>
      <c r="H40" s="12">
        <v>0</v>
      </c>
      <c r="I40" s="12">
        <v>35</v>
      </c>
      <c r="J40" s="11">
        <v>0</v>
      </c>
      <c r="K40" s="11">
        <v>0</v>
      </c>
      <c r="L40" s="11">
        <v>35</v>
      </c>
      <c r="M40" s="13">
        <v>433.02</v>
      </c>
      <c r="N40" s="13">
        <f t="shared" si="1"/>
        <v>15155.699999999999</v>
      </c>
      <c r="O40" s="13">
        <f t="shared" si="2"/>
        <v>17883.725999999999</v>
      </c>
      <c r="P40" s="9" t="s">
        <v>88</v>
      </c>
    </row>
    <row r="41" spans="2:16" s="7" customFormat="1" ht="84.75" customHeight="1">
      <c r="B41" s="8">
        <f t="shared" si="7"/>
        <v>35</v>
      </c>
      <c r="C41" s="8" t="s">
        <v>93</v>
      </c>
      <c r="D41" s="9" t="s">
        <v>94</v>
      </c>
      <c r="E41" s="9"/>
      <c r="F41" s="9" t="s">
        <v>44</v>
      </c>
      <c r="G41" s="10" t="s">
        <v>41</v>
      </c>
      <c r="H41" s="11">
        <v>0</v>
      </c>
      <c r="I41" s="11">
        <v>17</v>
      </c>
      <c r="J41" s="11">
        <v>0</v>
      </c>
      <c r="K41" s="11">
        <v>0</v>
      </c>
      <c r="L41" s="11">
        <v>17</v>
      </c>
      <c r="M41" s="13">
        <v>433.02</v>
      </c>
      <c r="N41" s="13">
        <f t="shared" si="1"/>
        <v>7361.34</v>
      </c>
      <c r="O41" s="13">
        <f t="shared" si="2"/>
        <v>8686.3811999999998</v>
      </c>
      <c r="P41" s="9" t="s">
        <v>95</v>
      </c>
    </row>
    <row r="42" spans="2:16" s="7" customFormat="1" ht="90.75" customHeight="1">
      <c r="B42" s="8">
        <f t="shared" si="7"/>
        <v>36</v>
      </c>
      <c r="C42" s="8" t="s">
        <v>93</v>
      </c>
      <c r="D42" s="9" t="s">
        <v>94</v>
      </c>
      <c r="E42" s="9"/>
      <c r="F42" s="9" t="s">
        <v>44</v>
      </c>
      <c r="G42" s="10" t="s">
        <v>41</v>
      </c>
      <c r="H42" s="11">
        <v>0</v>
      </c>
      <c r="I42" s="11">
        <v>20</v>
      </c>
      <c r="J42" s="11">
        <v>0</v>
      </c>
      <c r="K42" s="11">
        <v>0</v>
      </c>
      <c r="L42" s="11">
        <v>20</v>
      </c>
      <c r="M42" s="13">
        <v>433.02</v>
      </c>
      <c r="N42" s="13">
        <f t="shared" si="1"/>
        <v>8660.4</v>
      </c>
      <c r="O42" s="13">
        <f t="shared" si="2"/>
        <v>10219.271999999999</v>
      </c>
      <c r="P42" s="9" t="s">
        <v>42</v>
      </c>
    </row>
    <row r="43" spans="2:16" s="7" customFormat="1" ht="86.25" customHeight="1">
      <c r="B43" s="8">
        <f t="shared" si="7"/>
        <v>37</v>
      </c>
      <c r="C43" s="8" t="s">
        <v>96</v>
      </c>
      <c r="D43" s="9" t="s">
        <v>97</v>
      </c>
      <c r="E43" s="9"/>
      <c r="F43" s="9" t="s">
        <v>44</v>
      </c>
      <c r="G43" s="10" t="s">
        <v>41</v>
      </c>
      <c r="H43" s="11">
        <v>0</v>
      </c>
      <c r="I43" s="11">
        <v>36</v>
      </c>
      <c r="J43" s="11">
        <v>0</v>
      </c>
      <c r="K43" s="11">
        <v>0</v>
      </c>
      <c r="L43" s="11">
        <v>36</v>
      </c>
      <c r="M43" s="13">
        <v>433.02</v>
      </c>
      <c r="N43" s="13">
        <f t="shared" si="1"/>
        <v>15588.72</v>
      </c>
      <c r="O43" s="13">
        <f t="shared" si="2"/>
        <v>18394.689599999998</v>
      </c>
      <c r="P43" s="9" t="s">
        <v>98</v>
      </c>
    </row>
    <row r="44" spans="2:16" s="7" customFormat="1" ht="90" customHeight="1">
      <c r="B44" s="8">
        <f t="shared" si="7"/>
        <v>38</v>
      </c>
      <c r="C44" s="8" t="s">
        <v>99</v>
      </c>
      <c r="D44" s="9" t="s">
        <v>100</v>
      </c>
      <c r="E44" s="9"/>
      <c r="F44" s="9" t="s">
        <v>44</v>
      </c>
      <c r="G44" s="10" t="s">
        <v>41</v>
      </c>
      <c r="H44" s="11">
        <v>0</v>
      </c>
      <c r="I44" s="11">
        <v>20</v>
      </c>
      <c r="J44" s="11">
        <v>0</v>
      </c>
      <c r="K44" s="11">
        <v>0</v>
      </c>
      <c r="L44" s="11">
        <v>20</v>
      </c>
      <c r="M44" s="13">
        <v>433.02</v>
      </c>
      <c r="N44" s="13">
        <f t="shared" si="1"/>
        <v>8660.4</v>
      </c>
      <c r="O44" s="13">
        <f t="shared" si="2"/>
        <v>10219.271999999999</v>
      </c>
      <c r="P44" s="9" t="s">
        <v>42</v>
      </c>
    </row>
    <row r="45" spans="2:16" s="7" customFormat="1" ht="83.25" customHeight="1">
      <c r="B45" s="8">
        <f t="shared" si="7"/>
        <v>39</v>
      </c>
      <c r="C45" s="8" t="s">
        <v>99</v>
      </c>
      <c r="D45" s="9" t="s">
        <v>100</v>
      </c>
      <c r="E45" s="9"/>
      <c r="F45" s="9" t="s">
        <v>44</v>
      </c>
      <c r="G45" s="10" t="s">
        <v>41</v>
      </c>
      <c r="H45" s="12">
        <v>0</v>
      </c>
      <c r="I45" s="12">
        <v>20</v>
      </c>
      <c r="J45" s="11">
        <v>0</v>
      </c>
      <c r="K45" s="11">
        <v>0</v>
      </c>
      <c r="L45" s="11">
        <v>20</v>
      </c>
      <c r="M45" s="13">
        <v>433.02</v>
      </c>
      <c r="N45" s="13">
        <f t="shared" ref="N45:N59" si="8">M45*L45</f>
        <v>8660.4</v>
      </c>
      <c r="O45" s="13">
        <f t="shared" ref="O45:O59" si="9">N45*1.18</f>
        <v>10219.271999999999</v>
      </c>
      <c r="P45" s="9" t="s">
        <v>42</v>
      </c>
    </row>
    <row r="46" spans="2:16" s="7" customFormat="1" ht="83.25" customHeight="1">
      <c r="B46" s="8">
        <f t="shared" si="7"/>
        <v>40</v>
      </c>
      <c r="C46" s="8"/>
      <c r="D46" s="9" t="s">
        <v>229</v>
      </c>
      <c r="E46" s="9"/>
      <c r="F46" s="9" t="s">
        <v>44</v>
      </c>
      <c r="G46" s="10" t="s">
        <v>41</v>
      </c>
      <c r="H46" s="12">
        <v>0</v>
      </c>
      <c r="I46" s="12">
        <v>10</v>
      </c>
      <c r="J46" s="11">
        <v>0</v>
      </c>
      <c r="K46" s="11">
        <v>0</v>
      </c>
      <c r="L46" s="12">
        <v>10</v>
      </c>
      <c r="M46" s="13">
        <v>450</v>
      </c>
      <c r="N46" s="13">
        <f t="shared" si="8"/>
        <v>4500</v>
      </c>
      <c r="O46" s="13">
        <f t="shared" si="9"/>
        <v>5310</v>
      </c>
      <c r="P46" s="9" t="s">
        <v>62</v>
      </c>
    </row>
    <row r="47" spans="2:16" s="7" customFormat="1" ht="83.25" customHeight="1">
      <c r="B47" s="8">
        <f t="shared" si="7"/>
        <v>41</v>
      </c>
      <c r="C47" s="8"/>
      <c r="D47" s="9" t="s">
        <v>227</v>
      </c>
      <c r="E47" s="9"/>
      <c r="F47" s="9" t="s">
        <v>44</v>
      </c>
      <c r="G47" s="10" t="s">
        <v>41</v>
      </c>
      <c r="H47" s="12">
        <v>0</v>
      </c>
      <c r="I47" s="12">
        <v>2</v>
      </c>
      <c r="J47" s="11">
        <v>0</v>
      </c>
      <c r="K47" s="11">
        <v>0</v>
      </c>
      <c r="L47" s="12">
        <v>2</v>
      </c>
      <c r="M47" s="13">
        <v>450</v>
      </c>
      <c r="N47" s="13">
        <f t="shared" si="8"/>
        <v>900</v>
      </c>
      <c r="O47" s="13">
        <f t="shared" si="9"/>
        <v>1062</v>
      </c>
      <c r="P47" s="9" t="s">
        <v>228</v>
      </c>
    </row>
    <row r="48" spans="2:16" s="7" customFormat="1" ht="83.25" customHeight="1">
      <c r="B48" s="8">
        <f t="shared" si="7"/>
        <v>42</v>
      </c>
      <c r="C48" s="8"/>
      <c r="D48" s="9" t="s">
        <v>230</v>
      </c>
      <c r="E48" s="9"/>
      <c r="F48" s="9" t="s">
        <v>44</v>
      </c>
      <c r="G48" s="10" t="s">
        <v>41</v>
      </c>
      <c r="H48" s="12">
        <v>0</v>
      </c>
      <c r="I48" s="12">
        <v>1</v>
      </c>
      <c r="J48" s="11">
        <v>0</v>
      </c>
      <c r="K48" s="11">
        <v>0</v>
      </c>
      <c r="L48" s="12">
        <v>1</v>
      </c>
      <c r="M48" s="13">
        <v>450</v>
      </c>
      <c r="N48" s="13">
        <f t="shared" si="8"/>
        <v>450</v>
      </c>
      <c r="O48" s="13">
        <f t="shared" si="9"/>
        <v>531</v>
      </c>
      <c r="P48" s="9" t="s">
        <v>231</v>
      </c>
    </row>
    <row r="49" spans="2:16" s="7" customFormat="1" ht="83.25" customHeight="1">
      <c r="B49" s="8">
        <f t="shared" si="7"/>
        <v>43</v>
      </c>
      <c r="C49" s="8"/>
      <c r="D49" s="9" t="s">
        <v>232</v>
      </c>
      <c r="E49" s="9"/>
      <c r="F49" s="9" t="s">
        <v>44</v>
      </c>
      <c r="G49" s="10" t="s">
        <v>41</v>
      </c>
      <c r="H49" s="12">
        <v>0</v>
      </c>
      <c r="I49" s="12">
        <v>3</v>
      </c>
      <c r="J49" s="11">
        <v>0</v>
      </c>
      <c r="K49" s="11">
        <v>0</v>
      </c>
      <c r="L49" s="12">
        <v>3</v>
      </c>
      <c r="M49" s="13">
        <v>450</v>
      </c>
      <c r="N49" s="13">
        <f t="shared" si="8"/>
        <v>1350</v>
      </c>
      <c r="O49" s="13">
        <f t="shared" si="9"/>
        <v>1593</v>
      </c>
      <c r="P49" s="9" t="s">
        <v>157</v>
      </c>
    </row>
    <row r="50" spans="2:16" s="7" customFormat="1" ht="83.25" customHeight="1">
      <c r="B50" s="8">
        <f t="shared" si="7"/>
        <v>44</v>
      </c>
      <c r="C50" s="8"/>
      <c r="D50" s="9" t="s">
        <v>233</v>
      </c>
      <c r="E50" s="9"/>
      <c r="F50" s="9" t="s">
        <v>44</v>
      </c>
      <c r="G50" s="10" t="s">
        <v>41</v>
      </c>
      <c r="H50" s="12">
        <v>0</v>
      </c>
      <c r="I50" s="12">
        <v>1</v>
      </c>
      <c r="J50" s="11">
        <v>0</v>
      </c>
      <c r="K50" s="11">
        <v>0</v>
      </c>
      <c r="L50" s="12">
        <v>1</v>
      </c>
      <c r="M50" s="13">
        <v>450</v>
      </c>
      <c r="N50" s="13">
        <f t="shared" si="8"/>
        <v>450</v>
      </c>
      <c r="O50" s="13">
        <f t="shared" si="9"/>
        <v>531</v>
      </c>
      <c r="P50" s="9" t="s">
        <v>231</v>
      </c>
    </row>
    <row r="51" spans="2:16" s="7" customFormat="1" ht="83.25" customHeight="1">
      <c r="B51" s="8">
        <f t="shared" si="7"/>
        <v>45</v>
      </c>
      <c r="C51" s="8"/>
      <c r="D51" s="9" t="s">
        <v>234</v>
      </c>
      <c r="E51" s="9"/>
      <c r="F51" s="9" t="s">
        <v>44</v>
      </c>
      <c r="G51" s="10" t="s">
        <v>41</v>
      </c>
      <c r="H51" s="12">
        <v>0</v>
      </c>
      <c r="I51" s="12">
        <v>7</v>
      </c>
      <c r="J51" s="11">
        <v>0</v>
      </c>
      <c r="K51" s="11">
        <v>0</v>
      </c>
      <c r="L51" s="12">
        <v>7</v>
      </c>
      <c r="M51" s="13">
        <v>450</v>
      </c>
      <c r="N51" s="13">
        <f t="shared" si="8"/>
        <v>3150</v>
      </c>
      <c r="O51" s="13">
        <f t="shared" si="9"/>
        <v>3717</v>
      </c>
      <c r="P51" s="9" t="s">
        <v>235</v>
      </c>
    </row>
    <row r="52" spans="2:16" s="7" customFormat="1" ht="83.25" customHeight="1">
      <c r="B52" s="8">
        <f t="shared" si="7"/>
        <v>46</v>
      </c>
      <c r="C52" s="8"/>
      <c r="D52" s="9" t="s">
        <v>236</v>
      </c>
      <c r="E52" s="9"/>
      <c r="F52" s="9" t="s">
        <v>44</v>
      </c>
      <c r="G52" s="10" t="s">
        <v>41</v>
      </c>
      <c r="H52" s="12">
        <v>0</v>
      </c>
      <c r="I52" s="12">
        <v>2</v>
      </c>
      <c r="J52" s="11">
        <v>0</v>
      </c>
      <c r="K52" s="11">
        <v>0</v>
      </c>
      <c r="L52" s="12">
        <v>2</v>
      </c>
      <c r="M52" s="13">
        <v>450</v>
      </c>
      <c r="N52" s="13">
        <f t="shared" si="8"/>
        <v>900</v>
      </c>
      <c r="O52" s="13">
        <f t="shared" si="9"/>
        <v>1062</v>
      </c>
      <c r="P52" s="9" t="s">
        <v>228</v>
      </c>
    </row>
    <row r="53" spans="2:16" s="7" customFormat="1" ht="83.25" customHeight="1">
      <c r="B53" s="8">
        <f t="shared" si="7"/>
        <v>47</v>
      </c>
      <c r="C53" s="8"/>
      <c r="D53" s="9" t="s">
        <v>237</v>
      </c>
      <c r="E53" s="9"/>
      <c r="F53" s="9" t="s">
        <v>44</v>
      </c>
      <c r="G53" s="10" t="s">
        <v>41</v>
      </c>
      <c r="H53" s="12">
        <v>0</v>
      </c>
      <c r="I53" s="12">
        <v>7</v>
      </c>
      <c r="J53" s="11">
        <v>0</v>
      </c>
      <c r="K53" s="11">
        <v>0</v>
      </c>
      <c r="L53" s="12">
        <v>7</v>
      </c>
      <c r="M53" s="13">
        <v>450</v>
      </c>
      <c r="N53" s="13">
        <f t="shared" si="8"/>
        <v>3150</v>
      </c>
      <c r="O53" s="13">
        <f t="shared" si="9"/>
        <v>3717</v>
      </c>
      <c r="P53" s="9" t="s">
        <v>235</v>
      </c>
    </row>
    <row r="54" spans="2:16" s="7" customFormat="1" ht="83.25" customHeight="1">
      <c r="B54" s="8">
        <f t="shared" si="7"/>
        <v>48</v>
      </c>
      <c r="C54" s="8"/>
      <c r="D54" s="9" t="s">
        <v>238</v>
      </c>
      <c r="E54" s="9"/>
      <c r="F54" s="9" t="s">
        <v>44</v>
      </c>
      <c r="G54" s="10" t="s">
        <v>41</v>
      </c>
      <c r="H54" s="12">
        <v>0</v>
      </c>
      <c r="I54" s="12">
        <v>2</v>
      </c>
      <c r="J54" s="11">
        <v>0</v>
      </c>
      <c r="K54" s="11">
        <v>0</v>
      </c>
      <c r="L54" s="12">
        <v>2</v>
      </c>
      <c r="M54" s="13">
        <v>450</v>
      </c>
      <c r="N54" s="13">
        <f t="shared" si="8"/>
        <v>900</v>
      </c>
      <c r="O54" s="13">
        <f t="shared" si="9"/>
        <v>1062</v>
      </c>
      <c r="P54" s="9" t="s">
        <v>228</v>
      </c>
    </row>
    <row r="55" spans="2:16" s="7" customFormat="1" ht="83.25" customHeight="1">
      <c r="B55" s="8">
        <f t="shared" si="7"/>
        <v>49</v>
      </c>
      <c r="C55" s="8"/>
      <c r="D55" s="9" t="s">
        <v>239</v>
      </c>
      <c r="E55" s="9"/>
      <c r="F55" s="9" t="s">
        <v>44</v>
      </c>
      <c r="G55" s="10" t="s">
        <v>41</v>
      </c>
      <c r="H55" s="12">
        <v>0</v>
      </c>
      <c r="I55" s="12">
        <v>2</v>
      </c>
      <c r="J55" s="11">
        <v>0</v>
      </c>
      <c r="K55" s="11">
        <v>0</v>
      </c>
      <c r="L55" s="12">
        <v>2</v>
      </c>
      <c r="M55" s="13">
        <v>700</v>
      </c>
      <c r="N55" s="13">
        <f t="shared" si="8"/>
        <v>1400</v>
      </c>
      <c r="O55" s="13">
        <f t="shared" si="9"/>
        <v>1652</v>
      </c>
      <c r="P55" s="9" t="s">
        <v>228</v>
      </c>
    </row>
    <row r="56" spans="2:16" s="7" customFormat="1" ht="83.25" customHeight="1">
      <c r="B56" s="8">
        <f t="shared" si="7"/>
        <v>50</v>
      </c>
      <c r="C56" s="8"/>
      <c r="D56" s="9" t="s">
        <v>240</v>
      </c>
      <c r="E56" s="9"/>
      <c r="F56" s="9" t="s">
        <v>44</v>
      </c>
      <c r="G56" s="10" t="s">
        <v>41</v>
      </c>
      <c r="H56" s="12">
        <v>0</v>
      </c>
      <c r="I56" s="12">
        <v>1</v>
      </c>
      <c r="J56" s="11">
        <v>0</v>
      </c>
      <c r="K56" s="11">
        <v>0</v>
      </c>
      <c r="L56" s="12">
        <v>1</v>
      </c>
      <c r="M56" s="13">
        <v>950</v>
      </c>
      <c r="N56" s="13">
        <f t="shared" si="8"/>
        <v>950</v>
      </c>
      <c r="O56" s="13">
        <f t="shared" si="9"/>
        <v>1121</v>
      </c>
      <c r="P56" s="9" t="s">
        <v>231</v>
      </c>
    </row>
    <row r="57" spans="2:16" s="7" customFormat="1" ht="83.25" customHeight="1">
      <c r="B57" s="8">
        <f t="shared" si="7"/>
        <v>51</v>
      </c>
      <c r="C57" s="8"/>
      <c r="D57" s="9" t="s">
        <v>241</v>
      </c>
      <c r="E57" s="9"/>
      <c r="F57" s="9" t="s">
        <v>44</v>
      </c>
      <c r="G57" s="10" t="s">
        <v>41</v>
      </c>
      <c r="H57" s="12">
        <v>0</v>
      </c>
      <c r="I57" s="12">
        <v>1</v>
      </c>
      <c r="J57" s="11">
        <v>0</v>
      </c>
      <c r="K57" s="11">
        <v>0</v>
      </c>
      <c r="L57" s="12">
        <v>1</v>
      </c>
      <c r="M57" s="13">
        <v>700</v>
      </c>
      <c r="N57" s="13">
        <f t="shared" si="8"/>
        <v>700</v>
      </c>
      <c r="O57" s="13">
        <f t="shared" si="9"/>
        <v>826</v>
      </c>
      <c r="P57" s="9" t="s">
        <v>231</v>
      </c>
    </row>
    <row r="58" spans="2:16" s="7" customFormat="1" ht="83.25" customHeight="1">
      <c r="B58" s="8">
        <f t="shared" si="7"/>
        <v>52</v>
      </c>
      <c r="C58" s="8"/>
      <c r="D58" s="9" t="s">
        <v>242</v>
      </c>
      <c r="E58" s="9"/>
      <c r="F58" s="9" t="s">
        <v>44</v>
      </c>
      <c r="G58" s="10" t="s">
        <v>41</v>
      </c>
      <c r="H58" s="12">
        <v>0</v>
      </c>
      <c r="I58" s="12">
        <v>1</v>
      </c>
      <c r="J58" s="11">
        <v>0</v>
      </c>
      <c r="K58" s="11">
        <v>0</v>
      </c>
      <c r="L58" s="12">
        <v>1</v>
      </c>
      <c r="M58" s="13">
        <v>450</v>
      </c>
      <c r="N58" s="13">
        <f t="shared" si="8"/>
        <v>450</v>
      </c>
      <c r="O58" s="13">
        <f t="shared" si="9"/>
        <v>531</v>
      </c>
      <c r="P58" s="9" t="s">
        <v>231</v>
      </c>
    </row>
    <row r="59" spans="2:16" s="7" customFormat="1" ht="83.25" customHeight="1">
      <c r="B59" s="8">
        <f t="shared" si="7"/>
        <v>53</v>
      </c>
      <c r="C59" s="8"/>
      <c r="D59" s="9" t="s">
        <v>243</v>
      </c>
      <c r="E59" s="9"/>
      <c r="F59" s="9" t="s">
        <v>44</v>
      </c>
      <c r="G59" s="10" t="s">
        <v>41</v>
      </c>
      <c r="H59" s="12">
        <v>0</v>
      </c>
      <c r="I59" s="12">
        <v>1</v>
      </c>
      <c r="J59" s="11">
        <v>0</v>
      </c>
      <c r="K59" s="11">
        <v>0</v>
      </c>
      <c r="L59" s="12">
        <v>1</v>
      </c>
      <c r="M59" s="13">
        <v>450</v>
      </c>
      <c r="N59" s="13">
        <f t="shared" si="8"/>
        <v>450</v>
      </c>
      <c r="O59" s="13">
        <f t="shared" si="9"/>
        <v>531</v>
      </c>
      <c r="P59" s="9" t="s">
        <v>231</v>
      </c>
    </row>
    <row r="60" spans="2:16" s="7" customFormat="1" ht="83.25" customHeight="1">
      <c r="B60" s="8">
        <f t="shared" si="7"/>
        <v>54</v>
      </c>
      <c r="C60" s="8"/>
      <c r="D60" s="9" t="s">
        <v>244</v>
      </c>
      <c r="E60" s="9"/>
      <c r="F60" s="9" t="s">
        <v>44</v>
      </c>
      <c r="G60" s="10" t="s">
        <v>41</v>
      </c>
      <c r="H60" s="12">
        <v>0</v>
      </c>
      <c r="I60" s="12">
        <v>1</v>
      </c>
      <c r="J60" s="11">
        <v>0</v>
      </c>
      <c r="K60" s="11">
        <v>0</v>
      </c>
      <c r="L60" s="12">
        <v>1</v>
      </c>
      <c r="M60" s="13">
        <v>450</v>
      </c>
      <c r="N60" s="13">
        <f t="shared" si="1"/>
        <v>450</v>
      </c>
      <c r="O60" s="13">
        <f t="shared" si="2"/>
        <v>531</v>
      </c>
      <c r="P60" s="9" t="s">
        <v>231</v>
      </c>
    </row>
    <row r="61" spans="2:16" s="7" customFormat="1" ht="90.75" customHeight="1">
      <c r="B61" s="8">
        <f t="shared" si="7"/>
        <v>55</v>
      </c>
      <c r="C61" s="8" t="s">
        <v>101</v>
      </c>
      <c r="D61" s="9" t="s">
        <v>102</v>
      </c>
      <c r="E61" s="9"/>
      <c r="F61" s="9" t="s">
        <v>44</v>
      </c>
      <c r="G61" s="10" t="s">
        <v>41</v>
      </c>
      <c r="H61" s="12">
        <v>0</v>
      </c>
      <c r="I61" s="12">
        <v>10</v>
      </c>
      <c r="J61" s="11">
        <v>0</v>
      </c>
      <c r="K61" s="11">
        <v>0</v>
      </c>
      <c r="L61" s="11">
        <v>10</v>
      </c>
      <c r="M61" s="13">
        <v>450</v>
      </c>
      <c r="N61" s="13">
        <f t="shared" si="1"/>
        <v>4500</v>
      </c>
      <c r="O61" s="13">
        <f t="shared" si="2"/>
        <v>5310</v>
      </c>
      <c r="P61" s="9" t="s">
        <v>62</v>
      </c>
    </row>
    <row r="62" spans="2:16" s="7" customFormat="1" ht="86.25" customHeight="1">
      <c r="B62" s="8">
        <f t="shared" si="7"/>
        <v>56</v>
      </c>
      <c r="C62" s="8" t="s">
        <v>103</v>
      </c>
      <c r="D62" s="9" t="s">
        <v>104</v>
      </c>
      <c r="E62" s="9"/>
      <c r="F62" s="9" t="s">
        <v>44</v>
      </c>
      <c r="G62" s="10" t="s">
        <v>41</v>
      </c>
      <c r="H62" s="12">
        <v>0</v>
      </c>
      <c r="I62" s="12">
        <v>10</v>
      </c>
      <c r="J62" s="11">
        <v>0</v>
      </c>
      <c r="K62" s="11">
        <v>0</v>
      </c>
      <c r="L62" s="11">
        <v>10</v>
      </c>
      <c r="M62" s="13">
        <v>433.02</v>
      </c>
      <c r="N62" s="13">
        <f t="shared" si="1"/>
        <v>4330.2</v>
      </c>
      <c r="O62" s="13">
        <f t="shared" si="2"/>
        <v>5109.6359999999995</v>
      </c>
      <c r="P62" s="9" t="s">
        <v>62</v>
      </c>
    </row>
    <row r="63" spans="2:16" s="7" customFormat="1" ht="89.25" customHeight="1">
      <c r="B63" s="8">
        <f t="shared" si="7"/>
        <v>57</v>
      </c>
      <c r="C63" s="8" t="s">
        <v>105</v>
      </c>
      <c r="D63" s="9" t="s">
        <v>106</v>
      </c>
      <c r="E63" s="9"/>
      <c r="F63" s="9" t="s">
        <v>44</v>
      </c>
      <c r="G63" s="10" t="s">
        <v>41</v>
      </c>
      <c r="H63" s="12">
        <v>0</v>
      </c>
      <c r="I63" s="12">
        <v>10</v>
      </c>
      <c r="J63" s="11">
        <v>0</v>
      </c>
      <c r="K63" s="11">
        <v>0</v>
      </c>
      <c r="L63" s="11">
        <v>10</v>
      </c>
      <c r="M63" s="13">
        <v>250</v>
      </c>
      <c r="N63" s="13">
        <f t="shared" si="1"/>
        <v>2500</v>
      </c>
      <c r="O63" s="13">
        <f t="shared" si="2"/>
        <v>2950</v>
      </c>
      <c r="P63" s="9" t="s">
        <v>62</v>
      </c>
    </row>
    <row r="64" spans="2:16" s="7" customFormat="1" ht="86.25" customHeight="1">
      <c r="B64" s="8">
        <f t="shared" si="7"/>
        <v>58</v>
      </c>
      <c r="C64" s="8" t="s">
        <v>107</v>
      </c>
      <c r="D64" s="9" t="s">
        <v>108</v>
      </c>
      <c r="E64" s="9"/>
      <c r="F64" s="9" t="s">
        <v>44</v>
      </c>
      <c r="G64" s="10" t="s">
        <v>41</v>
      </c>
      <c r="H64" s="12">
        <v>0</v>
      </c>
      <c r="I64" s="12">
        <v>10</v>
      </c>
      <c r="J64" s="11">
        <v>0</v>
      </c>
      <c r="K64" s="11">
        <v>0</v>
      </c>
      <c r="L64" s="11">
        <v>10</v>
      </c>
      <c r="M64" s="13">
        <v>250</v>
      </c>
      <c r="N64" s="13">
        <f t="shared" si="1"/>
        <v>2500</v>
      </c>
      <c r="O64" s="13">
        <f t="shared" si="2"/>
        <v>2950</v>
      </c>
      <c r="P64" s="9" t="s">
        <v>62</v>
      </c>
    </row>
    <row r="65" spans="2:16" s="7" customFormat="1" ht="89.25" customHeight="1">
      <c r="B65" s="8">
        <f t="shared" si="7"/>
        <v>59</v>
      </c>
      <c r="C65" s="8" t="s">
        <v>109</v>
      </c>
      <c r="D65" s="9" t="s">
        <v>110</v>
      </c>
      <c r="E65" s="9"/>
      <c r="F65" s="9" t="s">
        <v>44</v>
      </c>
      <c r="G65" s="10" t="s">
        <v>41</v>
      </c>
      <c r="H65" s="12">
        <v>0</v>
      </c>
      <c r="I65" s="12">
        <v>10</v>
      </c>
      <c r="J65" s="11">
        <v>0</v>
      </c>
      <c r="K65" s="11">
        <v>0</v>
      </c>
      <c r="L65" s="11">
        <v>10</v>
      </c>
      <c r="M65" s="13">
        <v>250</v>
      </c>
      <c r="N65" s="13">
        <f t="shared" si="1"/>
        <v>2500</v>
      </c>
      <c r="O65" s="13">
        <f t="shared" si="2"/>
        <v>2950</v>
      </c>
      <c r="P65" s="9" t="s">
        <v>62</v>
      </c>
    </row>
    <row r="66" spans="2:16" s="7" customFormat="1" ht="85.5" customHeight="1">
      <c r="B66" s="8">
        <f t="shared" si="7"/>
        <v>60</v>
      </c>
      <c r="C66" s="8" t="s">
        <v>111</v>
      </c>
      <c r="D66" s="9" t="s">
        <v>112</v>
      </c>
      <c r="E66" s="9"/>
      <c r="F66" s="9" t="s">
        <v>44</v>
      </c>
      <c r="G66" s="10" t="s">
        <v>41</v>
      </c>
      <c r="H66" s="12">
        <v>0</v>
      </c>
      <c r="I66" s="12">
        <v>10</v>
      </c>
      <c r="J66" s="11">
        <v>0</v>
      </c>
      <c r="K66" s="11">
        <v>0</v>
      </c>
      <c r="L66" s="11">
        <v>10</v>
      </c>
      <c r="M66" s="13">
        <v>433.02</v>
      </c>
      <c r="N66" s="13">
        <f t="shared" si="1"/>
        <v>4330.2</v>
      </c>
      <c r="O66" s="13">
        <f t="shared" si="2"/>
        <v>5109.6359999999995</v>
      </c>
      <c r="P66" s="9" t="s">
        <v>62</v>
      </c>
    </row>
    <row r="67" spans="2:16" s="7" customFormat="1" ht="97.5" customHeight="1">
      <c r="B67" s="8">
        <f t="shared" si="7"/>
        <v>61</v>
      </c>
      <c r="C67" s="8" t="s">
        <v>113</v>
      </c>
      <c r="D67" s="9" t="s">
        <v>114</v>
      </c>
      <c r="E67" s="9"/>
      <c r="F67" s="9" t="s">
        <v>44</v>
      </c>
      <c r="G67" s="10" t="s">
        <v>41</v>
      </c>
      <c r="H67" s="12">
        <v>0</v>
      </c>
      <c r="I67" s="12">
        <v>10</v>
      </c>
      <c r="J67" s="11">
        <v>0</v>
      </c>
      <c r="K67" s="11">
        <v>0</v>
      </c>
      <c r="L67" s="11">
        <v>10</v>
      </c>
      <c r="M67" s="13">
        <v>450</v>
      </c>
      <c r="N67" s="13">
        <f t="shared" si="1"/>
        <v>4500</v>
      </c>
      <c r="O67" s="13">
        <f t="shared" si="2"/>
        <v>5310</v>
      </c>
      <c r="P67" s="9" t="s">
        <v>62</v>
      </c>
    </row>
    <row r="68" spans="2:16" s="7" customFormat="1" ht="96" customHeight="1">
      <c r="B68" s="8">
        <f t="shared" si="7"/>
        <v>62</v>
      </c>
      <c r="C68" s="8" t="s">
        <v>115</v>
      </c>
      <c r="D68" s="9" t="s">
        <v>116</v>
      </c>
      <c r="E68" s="9"/>
      <c r="F68" s="9" t="s">
        <v>44</v>
      </c>
      <c r="G68" s="10" t="s">
        <v>41</v>
      </c>
      <c r="H68" s="12">
        <v>0</v>
      </c>
      <c r="I68" s="12">
        <v>10</v>
      </c>
      <c r="J68" s="11">
        <v>0</v>
      </c>
      <c r="K68" s="11">
        <v>0</v>
      </c>
      <c r="L68" s="11">
        <v>10</v>
      </c>
      <c r="M68" s="13">
        <v>433.02</v>
      </c>
      <c r="N68" s="13">
        <f t="shared" si="1"/>
        <v>4330.2</v>
      </c>
      <c r="O68" s="13">
        <f t="shared" si="2"/>
        <v>5109.6359999999995</v>
      </c>
      <c r="P68" s="9" t="s">
        <v>62</v>
      </c>
    </row>
    <row r="69" spans="2:16" s="7" customFormat="1" ht="92.25" customHeight="1">
      <c r="B69" s="8">
        <f t="shared" si="7"/>
        <v>63</v>
      </c>
      <c r="C69" s="8" t="s">
        <v>117</v>
      </c>
      <c r="D69" s="9" t="s">
        <v>118</v>
      </c>
      <c r="E69" s="9"/>
      <c r="F69" s="9" t="s">
        <v>44</v>
      </c>
      <c r="G69" s="10" t="s">
        <v>41</v>
      </c>
      <c r="H69" s="12">
        <v>0</v>
      </c>
      <c r="I69" s="12">
        <v>10</v>
      </c>
      <c r="J69" s="11">
        <v>0</v>
      </c>
      <c r="K69" s="11">
        <v>0</v>
      </c>
      <c r="L69" s="11">
        <v>10</v>
      </c>
      <c r="M69" s="13">
        <v>433.02</v>
      </c>
      <c r="N69" s="13">
        <f t="shared" si="1"/>
        <v>4330.2</v>
      </c>
      <c r="O69" s="13">
        <f t="shared" si="2"/>
        <v>5109.6359999999995</v>
      </c>
      <c r="P69" s="9" t="s">
        <v>62</v>
      </c>
    </row>
    <row r="70" spans="2:16" s="7" customFormat="1" ht="92.25" customHeight="1">
      <c r="B70" s="8">
        <f t="shared" si="7"/>
        <v>64</v>
      </c>
      <c r="C70" s="8" t="s">
        <v>119</v>
      </c>
      <c r="D70" s="9" t="s">
        <v>120</v>
      </c>
      <c r="E70" s="9"/>
      <c r="F70" s="9" t="s">
        <v>44</v>
      </c>
      <c r="G70" s="10" t="s">
        <v>41</v>
      </c>
      <c r="H70" s="12">
        <v>0</v>
      </c>
      <c r="I70" s="12">
        <v>10</v>
      </c>
      <c r="J70" s="11">
        <v>0</v>
      </c>
      <c r="K70" s="11">
        <v>0</v>
      </c>
      <c r="L70" s="11">
        <v>10</v>
      </c>
      <c r="M70" s="13">
        <v>433.02</v>
      </c>
      <c r="N70" s="13">
        <f t="shared" si="1"/>
        <v>4330.2</v>
      </c>
      <c r="O70" s="13">
        <f t="shared" si="2"/>
        <v>5109.6359999999995</v>
      </c>
      <c r="P70" s="9" t="s">
        <v>62</v>
      </c>
    </row>
    <row r="71" spans="2:16" s="7" customFormat="1" ht="88.5" customHeight="1">
      <c r="B71" s="8">
        <f t="shared" si="7"/>
        <v>65</v>
      </c>
      <c r="C71" s="8" t="s">
        <v>121</v>
      </c>
      <c r="D71" s="9" t="s">
        <v>122</v>
      </c>
      <c r="E71" s="9"/>
      <c r="F71" s="9" t="s">
        <v>44</v>
      </c>
      <c r="G71" s="10" t="s">
        <v>41</v>
      </c>
      <c r="H71" s="12">
        <v>0</v>
      </c>
      <c r="I71" s="12">
        <v>10</v>
      </c>
      <c r="J71" s="11">
        <v>0</v>
      </c>
      <c r="K71" s="11">
        <v>0</v>
      </c>
      <c r="L71" s="11">
        <v>10</v>
      </c>
      <c r="M71" s="13">
        <v>450</v>
      </c>
      <c r="N71" s="13">
        <f t="shared" si="1"/>
        <v>4500</v>
      </c>
      <c r="O71" s="13">
        <f t="shared" si="2"/>
        <v>5310</v>
      </c>
      <c r="P71" s="9" t="s">
        <v>62</v>
      </c>
    </row>
    <row r="72" spans="2:16" s="7" customFormat="1" ht="97.5" customHeight="1">
      <c r="B72" s="8">
        <f t="shared" si="7"/>
        <v>66</v>
      </c>
      <c r="C72" s="8" t="s">
        <v>123</v>
      </c>
      <c r="D72" s="9" t="s">
        <v>124</v>
      </c>
      <c r="E72" s="9"/>
      <c r="F72" s="9" t="s">
        <v>44</v>
      </c>
      <c r="G72" s="10" t="s">
        <v>41</v>
      </c>
      <c r="H72" s="12">
        <v>0</v>
      </c>
      <c r="I72" s="12">
        <v>18</v>
      </c>
      <c r="J72" s="11">
        <v>0</v>
      </c>
      <c r="K72" s="11">
        <v>0</v>
      </c>
      <c r="L72" s="11">
        <v>18</v>
      </c>
      <c r="M72" s="13">
        <v>450</v>
      </c>
      <c r="N72" s="13">
        <f t="shared" si="1"/>
        <v>8100</v>
      </c>
      <c r="O72" s="13">
        <f t="shared" si="2"/>
        <v>9558</v>
      </c>
      <c r="P72" s="9" t="s">
        <v>125</v>
      </c>
    </row>
    <row r="73" spans="2:16" s="7" customFormat="1" ht="87.75" customHeight="1">
      <c r="B73" s="8">
        <f t="shared" si="7"/>
        <v>67</v>
      </c>
      <c r="C73" s="8" t="s">
        <v>126</v>
      </c>
      <c r="D73" s="9" t="s">
        <v>199</v>
      </c>
      <c r="E73" s="9"/>
      <c r="F73" s="9" t="s">
        <v>44</v>
      </c>
      <c r="G73" s="10" t="s">
        <v>41</v>
      </c>
      <c r="H73" s="12">
        <v>0</v>
      </c>
      <c r="I73" s="12">
        <v>10</v>
      </c>
      <c r="J73" s="11">
        <v>0</v>
      </c>
      <c r="K73" s="11">
        <v>0</v>
      </c>
      <c r="L73" s="11">
        <v>10</v>
      </c>
      <c r="M73" s="13">
        <v>450</v>
      </c>
      <c r="N73" s="13">
        <f t="shared" si="1"/>
        <v>4500</v>
      </c>
      <c r="O73" s="13">
        <f t="shared" si="2"/>
        <v>5310</v>
      </c>
      <c r="P73" s="9" t="s">
        <v>62</v>
      </c>
    </row>
    <row r="74" spans="2:16" s="7" customFormat="1" ht="114.75" customHeight="1">
      <c r="B74" s="8">
        <f t="shared" si="7"/>
        <v>68</v>
      </c>
      <c r="C74" s="8" t="s">
        <v>127</v>
      </c>
      <c r="D74" s="9" t="s">
        <v>200</v>
      </c>
      <c r="E74" s="9"/>
      <c r="F74" s="9" t="s">
        <v>44</v>
      </c>
      <c r="G74" s="10" t="s">
        <v>41</v>
      </c>
      <c r="H74" s="11">
        <v>0</v>
      </c>
      <c r="I74" s="11">
        <v>70</v>
      </c>
      <c r="J74" s="11">
        <v>0</v>
      </c>
      <c r="K74" s="11">
        <v>0</v>
      </c>
      <c r="L74" s="11">
        <v>70</v>
      </c>
      <c r="M74" s="13">
        <v>430.34</v>
      </c>
      <c r="N74" s="13">
        <f t="shared" ref="N74" si="10">M74*L74</f>
        <v>30123.8</v>
      </c>
      <c r="O74" s="13">
        <f t="shared" ref="O74" si="11">N74*1.18</f>
        <v>35546.083999999995</v>
      </c>
      <c r="P74" s="9" t="s">
        <v>128</v>
      </c>
    </row>
    <row r="75" spans="2:16" s="7" customFormat="1" ht="86.25" customHeight="1">
      <c r="B75" s="8">
        <f t="shared" si="7"/>
        <v>69</v>
      </c>
      <c r="C75" s="8"/>
      <c r="D75" s="9" t="s">
        <v>223</v>
      </c>
      <c r="E75" s="9"/>
      <c r="F75" s="9" t="s">
        <v>44</v>
      </c>
      <c r="G75" s="10" t="s">
        <v>41</v>
      </c>
      <c r="H75" s="11">
        <v>0</v>
      </c>
      <c r="I75" s="12">
        <v>1</v>
      </c>
      <c r="J75" s="11">
        <v>0</v>
      </c>
      <c r="K75" s="11">
        <v>0</v>
      </c>
      <c r="L75" s="12">
        <v>1</v>
      </c>
      <c r="M75" s="13">
        <v>430.34</v>
      </c>
      <c r="N75" s="13">
        <f t="shared" si="1"/>
        <v>430.34</v>
      </c>
      <c r="O75" s="13">
        <f t="shared" si="2"/>
        <v>507.80119999999994</v>
      </c>
      <c r="P75" s="9" t="s">
        <v>224</v>
      </c>
    </row>
    <row r="76" spans="2:16" s="7" customFormat="1" ht="117.75" customHeight="1">
      <c r="B76" s="8">
        <f t="shared" si="7"/>
        <v>70</v>
      </c>
      <c r="C76" s="8" t="s">
        <v>129</v>
      </c>
      <c r="D76" s="9" t="s">
        <v>201</v>
      </c>
      <c r="E76" s="9"/>
      <c r="F76" s="9" t="s">
        <v>44</v>
      </c>
      <c r="G76" s="10" t="s">
        <v>41</v>
      </c>
      <c r="H76" s="11">
        <v>0</v>
      </c>
      <c r="I76" s="11">
        <v>58</v>
      </c>
      <c r="J76" s="11">
        <v>0</v>
      </c>
      <c r="K76" s="11">
        <v>0</v>
      </c>
      <c r="L76" s="11">
        <v>58</v>
      </c>
      <c r="M76" s="13">
        <v>430.34</v>
      </c>
      <c r="N76" s="13">
        <f t="shared" si="1"/>
        <v>24959.719999999998</v>
      </c>
      <c r="O76" s="13">
        <f t="shared" si="2"/>
        <v>29452.469599999997</v>
      </c>
      <c r="P76" s="9" t="s">
        <v>130</v>
      </c>
    </row>
    <row r="77" spans="2:16" s="7" customFormat="1" ht="132" customHeight="1">
      <c r="B77" s="8">
        <f t="shared" si="7"/>
        <v>71</v>
      </c>
      <c r="C77" s="8" t="s">
        <v>131</v>
      </c>
      <c r="D77" s="9" t="s">
        <v>202</v>
      </c>
      <c r="E77" s="9"/>
      <c r="F77" s="9" t="s">
        <v>44</v>
      </c>
      <c r="G77" s="10" t="s">
        <v>41</v>
      </c>
      <c r="H77" s="11">
        <v>0</v>
      </c>
      <c r="I77" s="11">
        <v>48</v>
      </c>
      <c r="J77" s="11">
        <v>0</v>
      </c>
      <c r="K77" s="11">
        <v>0</v>
      </c>
      <c r="L77" s="11">
        <v>48</v>
      </c>
      <c r="M77" s="13">
        <v>430.34</v>
      </c>
      <c r="N77" s="13">
        <f t="shared" si="1"/>
        <v>20656.32</v>
      </c>
      <c r="O77" s="13">
        <f t="shared" si="2"/>
        <v>24374.457599999998</v>
      </c>
      <c r="P77" s="9" t="s">
        <v>132</v>
      </c>
    </row>
    <row r="78" spans="2:16" s="7" customFormat="1" ht="136.5" customHeight="1">
      <c r="B78" s="8">
        <f t="shared" si="7"/>
        <v>72</v>
      </c>
      <c r="C78" s="8" t="s">
        <v>133</v>
      </c>
      <c r="D78" s="9" t="s">
        <v>203</v>
      </c>
      <c r="E78" s="9"/>
      <c r="F78" s="9" t="s">
        <v>44</v>
      </c>
      <c r="G78" s="10" t="s">
        <v>41</v>
      </c>
      <c r="H78" s="11">
        <v>0</v>
      </c>
      <c r="I78" s="11">
        <v>43</v>
      </c>
      <c r="J78" s="11">
        <v>0</v>
      </c>
      <c r="K78" s="11">
        <v>0</v>
      </c>
      <c r="L78" s="11">
        <v>43</v>
      </c>
      <c r="M78" s="13">
        <v>430.34</v>
      </c>
      <c r="N78" s="13">
        <f t="shared" si="1"/>
        <v>18504.62</v>
      </c>
      <c r="O78" s="13">
        <f t="shared" si="2"/>
        <v>21835.451599999997</v>
      </c>
      <c r="P78" s="9" t="s">
        <v>134</v>
      </c>
    </row>
    <row r="79" spans="2:16" s="7" customFormat="1" ht="90.75" customHeight="1">
      <c r="B79" s="8">
        <f t="shared" si="7"/>
        <v>73</v>
      </c>
      <c r="C79" s="8" t="s">
        <v>135</v>
      </c>
      <c r="D79" s="9" t="s">
        <v>204</v>
      </c>
      <c r="E79" s="9"/>
      <c r="F79" s="9" t="s">
        <v>44</v>
      </c>
      <c r="G79" s="10" t="s">
        <v>41</v>
      </c>
      <c r="H79" s="11">
        <v>0</v>
      </c>
      <c r="I79" s="11">
        <v>28</v>
      </c>
      <c r="J79" s="11">
        <v>0</v>
      </c>
      <c r="K79" s="11">
        <v>0</v>
      </c>
      <c r="L79" s="11">
        <v>28</v>
      </c>
      <c r="M79" s="13">
        <v>430.34</v>
      </c>
      <c r="N79" s="13">
        <f t="shared" si="1"/>
        <v>12049.519999999999</v>
      </c>
      <c r="O79" s="13">
        <f t="shared" si="2"/>
        <v>14218.433599999998</v>
      </c>
      <c r="P79" s="9" t="s">
        <v>136</v>
      </c>
    </row>
    <row r="80" spans="2:16" s="7" customFormat="1" ht="88.5" customHeight="1">
      <c r="B80" s="8">
        <f t="shared" si="7"/>
        <v>74</v>
      </c>
      <c r="C80" s="8" t="s">
        <v>137</v>
      </c>
      <c r="D80" s="9" t="s">
        <v>205</v>
      </c>
      <c r="E80" s="9"/>
      <c r="F80" s="9" t="s">
        <v>44</v>
      </c>
      <c r="G80" s="10" t="s">
        <v>41</v>
      </c>
      <c r="H80" s="11">
        <v>0</v>
      </c>
      <c r="I80" s="11">
        <v>2</v>
      </c>
      <c r="J80" s="11">
        <v>0</v>
      </c>
      <c r="K80" s="11">
        <v>0</v>
      </c>
      <c r="L80" s="11">
        <v>2</v>
      </c>
      <c r="M80" s="13">
        <v>228</v>
      </c>
      <c r="N80" s="13">
        <f t="shared" ref="N80:N83" si="12">M80*L80</f>
        <v>456</v>
      </c>
      <c r="O80" s="13">
        <f t="shared" ref="O80:O83" si="13">N80*1.18</f>
        <v>538.07999999999993</v>
      </c>
      <c r="P80" s="9" t="s">
        <v>138</v>
      </c>
    </row>
    <row r="81" spans="2:16" s="7" customFormat="1" ht="88.5" customHeight="1">
      <c r="B81" s="8">
        <f t="shared" si="7"/>
        <v>75</v>
      </c>
      <c r="C81" s="8"/>
      <c r="D81" s="9" t="s">
        <v>215</v>
      </c>
      <c r="E81" s="9"/>
      <c r="F81" s="9" t="s">
        <v>44</v>
      </c>
      <c r="G81" s="10" t="s">
        <v>41</v>
      </c>
      <c r="H81" s="11">
        <v>0</v>
      </c>
      <c r="I81" s="12">
        <v>19</v>
      </c>
      <c r="J81" s="11">
        <v>0</v>
      </c>
      <c r="K81" s="11">
        <v>0</v>
      </c>
      <c r="L81" s="12">
        <v>19</v>
      </c>
      <c r="M81" s="13">
        <v>228</v>
      </c>
      <c r="N81" s="13">
        <f t="shared" si="12"/>
        <v>4332</v>
      </c>
      <c r="O81" s="13">
        <f t="shared" si="13"/>
        <v>5111.7599999999993</v>
      </c>
      <c r="P81" s="9" t="s">
        <v>216</v>
      </c>
    </row>
    <row r="82" spans="2:16" s="7" customFormat="1" ht="88.5" customHeight="1">
      <c r="B82" s="8">
        <f t="shared" si="7"/>
        <v>76</v>
      </c>
      <c r="C82" s="8"/>
      <c r="D82" s="9" t="s">
        <v>217</v>
      </c>
      <c r="E82" s="9"/>
      <c r="F82" s="9" t="s">
        <v>44</v>
      </c>
      <c r="G82" s="10" t="s">
        <v>41</v>
      </c>
      <c r="H82" s="11">
        <v>0</v>
      </c>
      <c r="I82" s="12">
        <v>20</v>
      </c>
      <c r="J82" s="11">
        <v>0</v>
      </c>
      <c r="K82" s="11">
        <v>0</v>
      </c>
      <c r="L82" s="12">
        <v>20</v>
      </c>
      <c r="M82" s="13">
        <v>228</v>
      </c>
      <c r="N82" s="13">
        <f t="shared" si="12"/>
        <v>4560</v>
      </c>
      <c r="O82" s="13">
        <f t="shared" si="13"/>
        <v>5380.7999999999993</v>
      </c>
      <c r="P82" s="9" t="s">
        <v>218</v>
      </c>
    </row>
    <row r="83" spans="2:16" s="7" customFormat="1" ht="116.25" customHeight="1">
      <c r="B83" s="8">
        <f t="shared" si="7"/>
        <v>77</v>
      </c>
      <c r="C83" s="8"/>
      <c r="D83" s="9" t="s">
        <v>219</v>
      </c>
      <c r="E83" s="9"/>
      <c r="F83" s="9" t="s">
        <v>44</v>
      </c>
      <c r="G83" s="10" t="s">
        <v>41</v>
      </c>
      <c r="H83" s="11">
        <v>0</v>
      </c>
      <c r="I83" s="12">
        <v>6</v>
      </c>
      <c r="J83" s="11">
        <v>0</v>
      </c>
      <c r="K83" s="11">
        <v>0</v>
      </c>
      <c r="L83" s="12">
        <v>6</v>
      </c>
      <c r="M83" s="13">
        <v>228</v>
      </c>
      <c r="N83" s="13">
        <f t="shared" si="12"/>
        <v>1368</v>
      </c>
      <c r="O83" s="13">
        <f t="shared" si="13"/>
        <v>1614.24</v>
      </c>
      <c r="P83" s="9" t="s">
        <v>220</v>
      </c>
    </row>
    <row r="84" spans="2:16" s="7" customFormat="1" ht="84" customHeight="1">
      <c r="B84" s="8">
        <f t="shared" si="7"/>
        <v>78</v>
      </c>
      <c r="C84" s="8"/>
      <c r="D84" s="9" t="s">
        <v>221</v>
      </c>
      <c r="E84" s="9"/>
      <c r="F84" s="9" t="s">
        <v>44</v>
      </c>
      <c r="G84" s="10" t="s">
        <v>41</v>
      </c>
      <c r="H84" s="11">
        <v>0</v>
      </c>
      <c r="I84" s="12">
        <v>18</v>
      </c>
      <c r="J84" s="11">
        <v>0</v>
      </c>
      <c r="K84" s="11">
        <v>0</v>
      </c>
      <c r="L84" s="12">
        <v>18</v>
      </c>
      <c r="M84" s="13">
        <v>228</v>
      </c>
      <c r="N84" s="13">
        <f t="shared" si="1"/>
        <v>4104</v>
      </c>
      <c r="O84" s="13">
        <f t="shared" si="2"/>
        <v>4842.7199999999993</v>
      </c>
      <c r="P84" s="9" t="s">
        <v>222</v>
      </c>
    </row>
    <row r="85" spans="2:16" s="7" customFormat="1" ht="108.75" customHeight="1">
      <c r="B85" s="8">
        <f t="shared" si="7"/>
        <v>79</v>
      </c>
      <c r="C85" s="8" t="s">
        <v>139</v>
      </c>
      <c r="D85" s="9" t="s">
        <v>206</v>
      </c>
      <c r="E85" s="9"/>
      <c r="F85" s="9" t="s">
        <v>44</v>
      </c>
      <c r="G85" s="10" t="s">
        <v>41</v>
      </c>
      <c r="H85" s="11">
        <v>0</v>
      </c>
      <c r="I85" s="11" t="s">
        <v>172</v>
      </c>
      <c r="J85" s="11">
        <v>0</v>
      </c>
      <c r="K85" s="11">
        <v>0</v>
      </c>
      <c r="L85" s="12">
        <v>50</v>
      </c>
      <c r="M85" s="13">
        <v>228</v>
      </c>
      <c r="N85" s="13">
        <f t="shared" si="1"/>
        <v>11400</v>
      </c>
      <c r="O85" s="13">
        <f t="shared" si="2"/>
        <v>13452</v>
      </c>
      <c r="P85" s="9" t="s">
        <v>171</v>
      </c>
    </row>
    <row r="86" spans="2:16" s="7" customFormat="1" ht="84.75" customHeight="1">
      <c r="B86" s="8">
        <f t="shared" si="7"/>
        <v>80</v>
      </c>
      <c r="C86" s="8" t="s">
        <v>140</v>
      </c>
      <c r="D86" s="9" t="s">
        <v>207</v>
      </c>
      <c r="E86" s="9"/>
      <c r="F86" s="9" t="s">
        <v>44</v>
      </c>
      <c r="G86" s="10" t="s">
        <v>41</v>
      </c>
      <c r="H86" s="11">
        <v>0</v>
      </c>
      <c r="I86" s="11">
        <v>80</v>
      </c>
      <c r="J86" s="11">
        <v>0</v>
      </c>
      <c r="K86" s="11">
        <v>0</v>
      </c>
      <c r="L86" s="11">
        <v>80</v>
      </c>
      <c r="M86" s="13">
        <v>228</v>
      </c>
      <c r="N86" s="13">
        <f t="shared" si="1"/>
        <v>18240</v>
      </c>
      <c r="O86" s="13">
        <f t="shared" si="2"/>
        <v>21523.199999999997</v>
      </c>
      <c r="P86" s="9" t="s">
        <v>141</v>
      </c>
    </row>
    <row r="87" spans="2:16" s="7" customFormat="1" ht="60">
      <c r="B87" s="8">
        <f t="shared" si="7"/>
        <v>81</v>
      </c>
      <c r="C87" s="8" t="s">
        <v>142</v>
      </c>
      <c r="D87" s="9" t="s">
        <v>143</v>
      </c>
      <c r="E87" s="9"/>
      <c r="F87" s="9" t="s">
        <v>61</v>
      </c>
      <c r="G87" s="10" t="s">
        <v>41</v>
      </c>
      <c r="H87" s="12">
        <v>0</v>
      </c>
      <c r="I87" s="12">
        <v>10</v>
      </c>
      <c r="J87" s="11">
        <v>0</v>
      </c>
      <c r="K87" s="11">
        <v>0</v>
      </c>
      <c r="L87" s="11">
        <v>10</v>
      </c>
      <c r="M87" s="13">
        <v>430.34</v>
      </c>
      <c r="N87" s="13">
        <f t="shared" si="1"/>
        <v>4303.3999999999996</v>
      </c>
      <c r="O87" s="13">
        <f t="shared" si="2"/>
        <v>5078.0119999999997</v>
      </c>
      <c r="P87" s="9" t="s">
        <v>62</v>
      </c>
    </row>
    <row r="88" spans="2:16" s="7" customFormat="1" ht="60" customHeight="1">
      <c r="B88" s="8">
        <f t="shared" si="7"/>
        <v>82</v>
      </c>
      <c r="C88" s="8" t="s">
        <v>144</v>
      </c>
      <c r="D88" s="9" t="s">
        <v>145</v>
      </c>
      <c r="E88" s="9"/>
      <c r="F88" s="9" t="s">
        <v>61</v>
      </c>
      <c r="G88" s="10" t="s">
        <v>41</v>
      </c>
      <c r="H88" s="11">
        <v>0</v>
      </c>
      <c r="I88" s="11">
        <v>20</v>
      </c>
      <c r="J88" s="11">
        <v>0</v>
      </c>
      <c r="K88" s="11">
        <v>0</v>
      </c>
      <c r="L88" s="11">
        <v>20</v>
      </c>
      <c r="M88" s="13">
        <v>430.34</v>
      </c>
      <c r="N88" s="13">
        <f t="shared" si="1"/>
        <v>8606.7999999999993</v>
      </c>
      <c r="O88" s="13">
        <f t="shared" si="2"/>
        <v>10156.023999999999</v>
      </c>
      <c r="P88" s="9" t="s">
        <v>42</v>
      </c>
    </row>
    <row r="89" spans="2:16" s="7" customFormat="1" ht="99.75" customHeight="1">
      <c r="B89" s="8">
        <f t="shared" si="7"/>
        <v>83</v>
      </c>
      <c r="C89" s="8" t="s">
        <v>146</v>
      </c>
      <c r="D89" s="9" t="s">
        <v>208</v>
      </c>
      <c r="E89" s="9"/>
      <c r="F89" s="9" t="s">
        <v>147</v>
      </c>
      <c r="G89" s="10" t="s">
        <v>41</v>
      </c>
      <c r="H89" s="11">
        <v>0</v>
      </c>
      <c r="I89" s="11">
        <v>29</v>
      </c>
      <c r="J89" s="11">
        <v>0</v>
      </c>
      <c r="K89" s="11">
        <v>0</v>
      </c>
      <c r="L89" s="11">
        <v>29</v>
      </c>
      <c r="M89" s="13">
        <v>430.34</v>
      </c>
      <c r="N89" s="13">
        <f t="shared" si="1"/>
        <v>12479.859999999999</v>
      </c>
      <c r="O89" s="13">
        <f t="shared" si="2"/>
        <v>14726.234799999998</v>
      </c>
      <c r="P89" s="9" t="s">
        <v>148</v>
      </c>
    </row>
    <row r="90" spans="2:16" s="7" customFormat="1" ht="102" customHeight="1">
      <c r="B90" s="8">
        <f t="shared" si="7"/>
        <v>84</v>
      </c>
      <c r="C90" s="8" t="s">
        <v>149</v>
      </c>
      <c r="D90" s="9" t="s">
        <v>209</v>
      </c>
      <c r="E90" s="9"/>
      <c r="F90" s="9" t="s">
        <v>150</v>
      </c>
      <c r="G90" s="10" t="s">
        <v>41</v>
      </c>
      <c r="H90" s="11">
        <v>0</v>
      </c>
      <c r="I90" s="11">
        <v>14</v>
      </c>
      <c r="J90" s="11">
        <v>0</v>
      </c>
      <c r="K90" s="11">
        <v>0</v>
      </c>
      <c r="L90" s="11">
        <v>14</v>
      </c>
      <c r="M90" s="13">
        <v>430.34</v>
      </c>
      <c r="N90" s="13">
        <f t="shared" si="1"/>
        <v>6024.7599999999993</v>
      </c>
      <c r="O90" s="13">
        <f t="shared" si="2"/>
        <v>7109.2167999999992</v>
      </c>
      <c r="P90" s="9" t="s">
        <v>151</v>
      </c>
    </row>
    <row r="91" spans="2:16" s="7" customFormat="1" ht="106.5" customHeight="1">
      <c r="B91" s="8">
        <f t="shared" si="7"/>
        <v>85</v>
      </c>
      <c r="C91" s="8" t="s">
        <v>152</v>
      </c>
      <c r="D91" s="9" t="s">
        <v>210</v>
      </c>
      <c r="E91" s="9"/>
      <c r="F91" s="9" t="s">
        <v>153</v>
      </c>
      <c r="G91" s="10" t="s">
        <v>41</v>
      </c>
      <c r="H91" s="11">
        <v>0</v>
      </c>
      <c r="I91" s="11">
        <v>12</v>
      </c>
      <c r="J91" s="11">
        <v>0</v>
      </c>
      <c r="K91" s="11">
        <v>0</v>
      </c>
      <c r="L91" s="11">
        <v>12</v>
      </c>
      <c r="M91" s="13">
        <v>430.34</v>
      </c>
      <c r="N91" s="13">
        <f t="shared" si="1"/>
        <v>5164.08</v>
      </c>
      <c r="O91" s="13">
        <f t="shared" si="2"/>
        <v>6093.6143999999995</v>
      </c>
      <c r="P91" s="9" t="s">
        <v>154</v>
      </c>
    </row>
    <row r="92" spans="2:16" s="7" customFormat="1" ht="97.5" customHeight="1">
      <c r="B92" s="8">
        <f t="shared" si="7"/>
        <v>86</v>
      </c>
      <c r="C92" s="8" t="s">
        <v>155</v>
      </c>
      <c r="D92" s="9" t="s">
        <v>211</v>
      </c>
      <c r="E92" s="9"/>
      <c r="F92" s="9" t="s">
        <v>156</v>
      </c>
      <c r="G92" s="10" t="s">
        <v>41</v>
      </c>
      <c r="H92" s="11">
        <v>0</v>
      </c>
      <c r="I92" s="11">
        <v>3</v>
      </c>
      <c r="J92" s="11">
        <v>0</v>
      </c>
      <c r="K92" s="11">
        <v>0</v>
      </c>
      <c r="L92" s="11">
        <v>3</v>
      </c>
      <c r="M92" s="13">
        <v>430.34</v>
      </c>
      <c r="N92" s="13">
        <f t="shared" si="1"/>
        <v>1291.02</v>
      </c>
      <c r="O92" s="13">
        <f t="shared" si="2"/>
        <v>1523.4035999999999</v>
      </c>
      <c r="P92" s="9" t="s">
        <v>157</v>
      </c>
    </row>
    <row r="93" spans="2:16" s="7" customFormat="1" ht="98.25" customHeight="1">
      <c r="B93" s="8">
        <f t="shared" si="7"/>
        <v>87</v>
      </c>
      <c r="C93" s="8" t="s">
        <v>158</v>
      </c>
      <c r="D93" s="9" t="s">
        <v>212</v>
      </c>
      <c r="E93" s="9"/>
      <c r="F93" s="9" t="s">
        <v>159</v>
      </c>
      <c r="G93" s="10" t="s">
        <v>41</v>
      </c>
      <c r="H93" s="11">
        <v>0</v>
      </c>
      <c r="I93" s="11">
        <v>10</v>
      </c>
      <c r="J93" s="11">
        <v>0</v>
      </c>
      <c r="K93" s="11">
        <v>0</v>
      </c>
      <c r="L93" s="11">
        <v>10</v>
      </c>
      <c r="M93" s="13">
        <v>430.34</v>
      </c>
      <c r="N93" s="13">
        <f t="shared" ref="N93:N95" si="14">M93*L93</f>
        <v>4303.3999999999996</v>
      </c>
      <c r="O93" s="13">
        <f t="shared" ref="O93:O95" si="15">N93*1.18</f>
        <v>5078.0119999999997</v>
      </c>
      <c r="P93" s="9" t="s">
        <v>62</v>
      </c>
    </row>
    <row r="94" spans="2:16" s="7" customFormat="1" ht="100.5" customHeight="1">
      <c r="B94" s="8">
        <f t="shared" si="7"/>
        <v>88</v>
      </c>
      <c r="C94" s="8" t="s">
        <v>160</v>
      </c>
      <c r="D94" s="9" t="s">
        <v>213</v>
      </c>
      <c r="E94" s="9"/>
      <c r="F94" s="9" t="s">
        <v>161</v>
      </c>
      <c r="G94" s="10" t="s">
        <v>41</v>
      </c>
      <c r="H94" s="11">
        <v>0</v>
      </c>
      <c r="I94" s="11">
        <v>12</v>
      </c>
      <c r="J94" s="11">
        <v>0</v>
      </c>
      <c r="K94" s="11">
        <v>0</v>
      </c>
      <c r="L94" s="11">
        <v>12</v>
      </c>
      <c r="M94" s="13">
        <v>430.34</v>
      </c>
      <c r="N94" s="13">
        <f t="shared" si="14"/>
        <v>5164.08</v>
      </c>
      <c r="O94" s="13">
        <f t="shared" si="15"/>
        <v>6093.6143999999995</v>
      </c>
      <c r="P94" s="9" t="s">
        <v>154</v>
      </c>
    </row>
    <row r="95" spans="2:16" s="7" customFormat="1" ht="104.25" customHeight="1" thickBot="1">
      <c r="B95" s="8">
        <f t="shared" si="7"/>
        <v>89</v>
      </c>
      <c r="C95" s="8" t="s">
        <v>162</v>
      </c>
      <c r="D95" s="9" t="s">
        <v>214</v>
      </c>
      <c r="E95" s="9"/>
      <c r="F95" s="9" t="s">
        <v>163</v>
      </c>
      <c r="G95" s="10" t="s">
        <v>41</v>
      </c>
      <c r="H95" s="11">
        <v>0</v>
      </c>
      <c r="I95" s="11">
        <v>8</v>
      </c>
      <c r="J95" s="11">
        <v>0</v>
      </c>
      <c r="K95" s="11">
        <v>0</v>
      </c>
      <c r="L95" s="11">
        <v>8</v>
      </c>
      <c r="M95" s="13">
        <v>430.34</v>
      </c>
      <c r="N95" s="31">
        <f t="shared" si="14"/>
        <v>3442.72</v>
      </c>
      <c r="O95" s="31">
        <f t="shared" si="15"/>
        <v>4062.4095999999995</v>
      </c>
      <c r="P95" s="9" t="s">
        <v>164</v>
      </c>
    </row>
    <row r="96" spans="2:16" s="7" customFormat="1" ht="15.75" thickBot="1">
      <c r="B96" s="23"/>
      <c r="C96" s="24"/>
      <c r="D96" s="25"/>
      <c r="E96" s="25"/>
      <c r="F96" s="25"/>
      <c r="G96" s="24"/>
      <c r="H96" s="24"/>
      <c r="I96" s="24"/>
      <c r="J96" s="24"/>
      <c r="K96" s="24"/>
      <c r="L96" s="24"/>
      <c r="M96" s="26"/>
      <c r="N96" s="33">
        <f>SUM(N7:N95)</f>
        <v>2427580.3800000004</v>
      </c>
      <c r="O96" s="34">
        <f>SUM(O7:O95)</f>
        <v>2864544.8483999991</v>
      </c>
      <c r="P96" s="27"/>
    </row>
    <row r="97" spans="2:22" s="7" customFormat="1">
      <c r="B97" s="28"/>
      <c r="C97" s="28"/>
      <c r="D97" s="27"/>
      <c r="E97" s="27"/>
      <c r="F97" s="27"/>
      <c r="G97" s="28"/>
      <c r="H97" s="28"/>
      <c r="I97" s="28"/>
      <c r="J97" s="28"/>
      <c r="K97" s="28"/>
      <c r="L97" s="28"/>
      <c r="M97" s="28"/>
      <c r="N97" s="28" t="s">
        <v>21</v>
      </c>
      <c r="O97" s="32">
        <f>O96-N96</f>
        <v>436964.46839999873</v>
      </c>
      <c r="P97" s="27"/>
    </row>
    <row r="98" spans="2:22" s="7" customFormat="1">
      <c r="B98" s="43" t="s">
        <v>246</v>
      </c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</row>
    <row r="99" spans="2:22" s="7" customFormat="1">
      <c r="B99" s="43" t="s">
        <v>3</v>
      </c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</row>
    <row r="100" spans="2:22" s="7" customFormat="1">
      <c r="B100" s="44" t="s">
        <v>4</v>
      </c>
      <c r="C100" s="44"/>
      <c r="D100" s="44"/>
      <c r="E100" s="35" t="s">
        <v>245</v>
      </c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7"/>
    </row>
    <row r="101" spans="2:22" s="7" customFormat="1" ht="32.1" customHeight="1">
      <c r="B101" s="44" t="s">
        <v>5</v>
      </c>
      <c r="C101" s="44"/>
      <c r="D101" s="44"/>
      <c r="E101" s="40" t="s">
        <v>9</v>
      </c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2"/>
      <c r="Q101" s="27"/>
      <c r="R101" s="27"/>
      <c r="S101" s="27"/>
      <c r="T101" s="27"/>
      <c r="U101" s="27"/>
      <c r="V101" s="27"/>
    </row>
    <row r="102" spans="2:22" s="7" customFormat="1" ht="15" customHeight="1">
      <c r="B102" s="44" t="s">
        <v>6</v>
      </c>
      <c r="C102" s="44"/>
      <c r="D102" s="44"/>
      <c r="E102" s="35" t="s">
        <v>169</v>
      </c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</row>
    <row r="103" spans="2:22" s="7" customFormat="1">
      <c r="B103" s="45" t="s">
        <v>23</v>
      </c>
      <c r="C103" s="46"/>
      <c r="D103" s="47"/>
      <c r="E103" s="35" t="s">
        <v>22</v>
      </c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7"/>
    </row>
    <row r="104" spans="2:22" s="7" customFormat="1">
      <c r="B104" s="45" t="s">
        <v>24</v>
      </c>
      <c r="C104" s="46"/>
      <c r="D104" s="47"/>
      <c r="E104" s="35" t="s">
        <v>25</v>
      </c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7"/>
    </row>
    <row r="105" spans="2:22" s="7" customFormat="1">
      <c r="B105" s="44" t="s">
        <v>7</v>
      </c>
      <c r="C105" s="44"/>
      <c r="D105" s="44"/>
      <c r="E105" s="35" t="s">
        <v>168</v>
      </c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7"/>
    </row>
    <row r="106" spans="2:22" s="7" customFormat="1">
      <c r="B106" s="44" t="s">
        <v>8</v>
      </c>
      <c r="C106" s="44"/>
      <c r="D106" s="44"/>
      <c r="E106" s="35" t="s">
        <v>167</v>
      </c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7"/>
    </row>
    <row r="107" spans="2:22" s="7" customFormat="1">
      <c r="B107" s="29"/>
      <c r="C107" s="29"/>
      <c r="D107" s="29"/>
      <c r="E107" s="29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</row>
    <row r="108" spans="2:22" s="7" customFormat="1"/>
    <row r="109" spans="2:22" s="7" customFormat="1"/>
    <row r="110" spans="2:22" s="7" customFormat="1">
      <c r="B110" s="7" t="s">
        <v>11</v>
      </c>
    </row>
    <row r="111" spans="2:22" s="7" customFormat="1">
      <c r="D111" s="17" t="str">
        <f>Query2_USERN</f>
        <v>Шушпанникова Елена Викторовна</v>
      </c>
      <c r="E111" s="17"/>
    </row>
    <row r="112" spans="2:22" s="7" customFormat="1">
      <c r="B112" s="7" t="s">
        <v>12</v>
      </c>
      <c r="D112" s="17" t="str">
        <f>Query2_USERT</f>
        <v>(347)221-57-56</v>
      </c>
      <c r="E112" s="17"/>
    </row>
    <row r="113" spans="4:5" s="7" customFormat="1">
      <c r="D113" s="17" t="str">
        <f>Query2_USERE</f>
        <v/>
      </c>
      <c r="E113" s="17"/>
    </row>
    <row r="114" spans="4:5" s="7" customFormat="1"/>
    <row r="115" spans="4:5" s="7" customFormat="1"/>
  </sheetData>
  <mergeCells count="28">
    <mergeCell ref="E102:P102"/>
    <mergeCell ref="B2:P2"/>
    <mergeCell ref="B4:B5"/>
    <mergeCell ref="D4:D5"/>
    <mergeCell ref="O4:O5"/>
    <mergeCell ref="P4:P5"/>
    <mergeCell ref="F4:F5"/>
    <mergeCell ref="G4:G5"/>
    <mergeCell ref="H4:L4"/>
    <mergeCell ref="C4:C5"/>
    <mergeCell ref="N4:N5"/>
    <mergeCell ref="M4:M5"/>
    <mergeCell ref="E105:P105"/>
    <mergeCell ref="E106:P106"/>
    <mergeCell ref="E4:E5"/>
    <mergeCell ref="E100:P100"/>
    <mergeCell ref="E101:P101"/>
    <mergeCell ref="E103:P103"/>
    <mergeCell ref="B98:P98"/>
    <mergeCell ref="E104:P104"/>
    <mergeCell ref="B105:D105"/>
    <mergeCell ref="B106:D106"/>
    <mergeCell ref="B100:D100"/>
    <mergeCell ref="B99:P99"/>
    <mergeCell ref="B104:D104"/>
    <mergeCell ref="B101:D101"/>
    <mergeCell ref="B103:D103"/>
    <mergeCell ref="B102:D102"/>
  </mergeCells>
  <pageMargins left="0.59055118110236227" right="0.39370078740157483" top="0.59055118110236227" bottom="0.39370078740157483" header="0.31496062992125984" footer="0.31496062992125984"/>
  <pageSetup paperSize="9" scale="60" fitToHeight="1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5" t="s">
        <v>28</v>
      </c>
      <c r="B5" t="e">
        <f>XLR_ERRNAME</f>
        <v>#NAME?</v>
      </c>
    </row>
    <row r="6" spans="1:19">
      <c r="A6" t="s">
        <v>29</v>
      </c>
      <c r="B6">
        <v>7462</v>
      </c>
      <c r="C6" s="6" t="s">
        <v>30</v>
      </c>
      <c r="D6">
        <v>6387</v>
      </c>
      <c r="E6" s="6" t="s">
        <v>31</v>
      </c>
      <c r="F6" s="6" t="s">
        <v>32</v>
      </c>
      <c r="G6" s="6" t="s">
        <v>33</v>
      </c>
      <c r="H6" s="6" t="s">
        <v>33</v>
      </c>
      <c r="I6" s="6" t="s">
        <v>33</v>
      </c>
      <c r="J6" s="6" t="s">
        <v>31</v>
      </c>
      <c r="K6" s="6" t="s">
        <v>34</v>
      </c>
      <c r="L6" s="6" t="s">
        <v>35</v>
      </c>
      <c r="M6" s="6" t="s">
        <v>36</v>
      </c>
      <c r="N6" s="6" t="s">
        <v>33</v>
      </c>
      <c r="O6">
        <v>1655</v>
      </c>
      <c r="P6" s="6" t="s">
        <v>37</v>
      </c>
      <c r="Q6">
        <v>0</v>
      </c>
      <c r="R6" s="6" t="s">
        <v>33</v>
      </c>
      <c r="S6" s="6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Шушпанникова Елена Викторовна</dc:creator>
  <cp:lastModifiedBy>Фаррахова Эльвера Римовна</cp:lastModifiedBy>
  <cp:lastPrinted>2015-04-24T14:43:36Z</cp:lastPrinted>
  <dcterms:created xsi:type="dcterms:W3CDTF">2013-12-19T08:11:42Z</dcterms:created>
  <dcterms:modified xsi:type="dcterms:W3CDTF">2015-05-14T07:20:37Z</dcterms:modified>
</cp:coreProperties>
</file>